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120" windowHeight="4695"/>
  </bookViews>
  <sheets>
    <sheet name="BUDGET SIZE-SUMMARY" sheetId="1" r:id="rId1"/>
    <sheet name="RESOURCE ENVELOPE" sheetId="2" r:id="rId2"/>
    <sheet name="REVENUE SUMMARY" sheetId="3" r:id="rId3"/>
    <sheet name="REVENUE BREAKDOWN" sheetId="4" r:id="rId4"/>
    <sheet name="Retained Rev" sheetId="5" r:id="rId5"/>
    <sheet name="RECURRENT EXP" sheetId="11" r:id="rId6"/>
    <sheet name="CRFC" sheetId="13" r:id="rId7"/>
    <sheet name="Cap Reciepts main" sheetId="14" r:id="rId8"/>
    <sheet name="Main Sector Sum" sheetId="20" r:id="rId9"/>
    <sheet name="Cap Sector Sum" sheetId="15" r:id="rId10"/>
    <sheet name="Thematic Sum" sheetId="16" r:id="rId11"/>
    <sheet name="Cap Thematic Sum" sheetId="17" r:id="rId12"/>
    <sheet name="MDAs Cap Sum" sheetId="18" r:id="rId13"/>
    <sheet name="Cap Exp Detail" sheetId="19" r:id="rId14"/>
    <sheet name="Sheet1" sheetId="9" r:id="rId15"/>
    <sheet name="Sheet2" sheetId="10" r:id="rId16"/>
    <sheet name="Sheet3" sheetId="12" r:id="rId17"/>
  </sheets>
  <externalReferences>
    <externalReference r:id="rId18"/>
  </externalReferences>
  <calcPr calcId="124519"/>
</workbook>
</file>

<file path=xl/calcChain.xml><?xml version="1.0" encoding="utf-8"?>
<calcChain xmlns="http://schemas.openxmlformats.org/spreadsheetml/2006/main">
  <c r="D1368" i="20"/>
  <c r="C1368"/>
  <c r="D1367"/>
  <c r="C1367"/>
  <c r="D1366"/>
  <c r="C1366"/>
  <c r="D1365"/>
  <c r="C1365"/>
  <c r="E1368" l="1"/>
  <c r="E1367"/>
  <c r="D1369"/>
  <c r="C1369"/>
  <c r="E1366"/>
  <c r="E1365"/>
  <c r="E1369" l="1"/>
  <c r="F1367" l="1"/>
  <c r="F1368"/>
  <c r="F1366"/>
  <c r="F1365"/>
  <c r="F1369" l="1"/>
  <c r="J6221" i="19" l="1"/>
  <c r="I6221"/>
  <c r="H6221"/>
  <c r="G6221"/>
  <c r="F6221"/>
  <c r="K6203"/>
  <c r="J6203"/>
  <c r="I6203"/>
  <c r="H6203"/>
  <c r="G6203"/>
  <c r="F6203"/>
  <c r="F6178"/>
  <c r="K6127"/>
  <c r="J6127"/>
  <c r="I6127"/>
  <c r="H6127"/>
  <c r="G6127"/>
  <c r="F6127"/>
  <c r="L6106"/>
  <c r="K6106"/>
  <c r="J6106"/>
  <c r="I6106"/>
  <c r="H6106"/>
  <c r="G6106"/>
  <c r="F6106"/>
  <c r="K6086"/>
  <c r="J6086"/>
  <c r="I6086"/>
  <c r="H6086"/>
  <c r="G6086"/>
  <c r="F6086"/>
  <c r="K5929"/>
  <c r="J5929"/>
  <c r="I5929"/>
  <c r="H5929"/>
  <c r="G5929"/>
  <c r="F5929"/>
  <c r="K5893"/>
  <c r="J5893"/>
  <c r="I5893"/>
  <c r="H5893"/>
  <c r="G5893"/>
  <c r="F5893"/>
  <c r="K5862"/>
  <c r="J5862"/>
  <c r="I5862"/>
  <c r="H5862"/>
  <c r="G5862"/>
  <c r="F5862"/>
  <c r="K5811"/>
  <c r="J5811"/>
  <c r="I5811"/>
  <c r="H5811"/>
  <c r="G5811"/>
  <c r="F5811"/>
  <c r="F5782"/>
  <c r="K5736"/>
  <c r="J5736"/>
  <c r="I5736"/>
  <c r="H5736"/>
  <c r="G5736"/>
  <c r="F5736"/>
  <c r="L5707"/>
  <c r="K5707"/>
  <c r="J5707"/>
  <c r="I5707"/>
  <c r="H5707"/>
  <c r="G5707"/>
  <c r="F5707"/>
  <c r="K5690"/>
  <c r="J5690"/>
  <c r="I5690"/>
  <c r="H5690"/>
  <c r="G5690"/>
  <c r="F5690"/>
  <c r="I5646"/>
  <c r="H5646"/>
  <c r="G5646"/>
  <c r="F5646"/>
  <c r="K5617"/>
  <c r="J5617"/>
  <c r="I5617"/>
  <c r="H5617"/>
  <c r="G5617"/>
  <c r="F5617"/>
  <c r="J5575"/>
  <c r="I5575"/>
  <c r="H5575"/>
  <c r="G5575"/>
  <c r="F5575"/>
  <c r="J5552"/>
  <c r="I5552"/>
  <c r="H5552"/>
  <c r="G5552"/>
  <c r="F5552"/>
  <c r="K5520"/>
  <c r="J5520"/>
  <c r="I5520"/>
  <c r="H5520"/>
  <c r="G5520"/>
  <c r="F5520"/>
  <c r="J5496"/>
  <c r="I5496"/>
  <c r="H5496"/>
  <c r="G5496"/>
  <c r="F5496"/>
  <c r="L5437"/>
  <c r="K5437"/>
  <c r="J5437"/>
  <c r="I5437"/>
  <c r="H5437"/>
  <c r="G5437"/>
  <c r="F5437"/>
  <c r="K5402"/>
  <c r="J5402"/>
  <c r="I5402"/>
  <c r="H5402"/>
  <c r="F5402"/>
  <c r="K5368"/>
  <c r="J5368"/>
  <c r="I5368"/>
  <c r="H5368"/>
  <c r="G5368"/>
  <c r="F5368"/>
  <c r="K5343"/>
  <c r="J5343"/>
  <c r="I5343"/>
  <c r="H5343"/>
  <c r="F5343"/>
  <c r="K5325"/>
  <c r="J5325"/>
  <c r="I5325"/>
  <c r="H5325"/>
  <c r="G5325"/>
  <c r="F5325"/>
  <c r="L5311"/>
  <c r="K5259"/>
  <c r="J5259"/>
  <c r="I5259"/>
  <c r="H5259"/>
  <c r="G5259"/>
  <c r="F5259"/>
  <c r="K5223"/>
  <c r="J5223"/>
  <c r="I5223"/>
  <c r="H5223"/>
  <c r="G5223"/>
  <c r="F5223"/>
  <c r="L5222"/>
  <c r="L5221"/>
  <c r="L5220"/>
  <c r="L5219"/>
  <c r="L5218"/>
  <c r="L5217"/>
  <c r="L5205"/>
  <c r="L5204"/>
  <c r="L5203"/>
  <c r="L5202"/>
  <c r="L5201"/>
  <c r="L5200"/>
  <c r="L5199"/>
  <c r="L5198"/>
  <c r="L5197"/>
  <c r="L5196"/>
  <c r="J5166"/>
  <c r="I5166"/>
  <c r="H5166"/>
  <c r="G5166"/>
  <c r="F5166"/>
  <c r="K5152"/>
  <c r="K5151"/>
  <c r="K5093"/>
  <c r="J5093"/>
  <c r="I5093"/>
  <c r="H5093"/>
  <c r="G5093"/>
  <c r="F5093"/>
  <c r="K5063"/>
  <c r="J5063"/>
  <c r="I5063"/>
  <c r="H5063"/>
  <c r="G5063"/>
  <c r="F5063"/>
  <c r="K5017"/>
  <c r="J5017"/>
  <c r="I5017"/>
  <c r="H5017"/>
  <c r="G5017"/>
  <c r="F5017"/>
  <c r="L4986"/>
  <c r="K4922"/>
  <c r="J4922"/>
  <c r="I4922"/>
  <c r="H4922"/>
  <c r="G4922"/>
  <c r="F4922"/>
  <c r="J4899"/>
  <c r="I4899"/>
  <c r="H4899"/>
  <c r="G4899"/>
  <c r="F4899"/>
  <c r="K4882"/>
  <c r="J4882"/>
  <c r="I4882"/>
  <c r="H4882"/>
  <c r="G4882"/>
  <c r="F4882"/>
  <c r="K4809"/>
  <c r="J4809"/>
  <c r="I4809"/>
  <c r="H4809"/>
  <c r="G4809"/>
  <c r="F4809"/>
  <c r="K4796"/>
  <c r="J4796"/>
  <c r="I4796"/>
  <c r="H4796"/>
  <c r="G4796"/>
  <c r="F4796"/>
  <c r="K4767"/>
  <c r="J4767"/>
  <c r="I4767"/>
  <c r="H4767"/>
  <c r="G4767"/>
  <c r="F4767"/>
  <c r="K4717"/>
  <c r="J4717"/>
  <c r="I4717"/>
  <c r="H4717"/>
  <c r="G4717"/>
  <c r="F4717"/>
  <c r="L4681"/>
  <c r="K4681"/>
  <c r="J4681"/>
  <c r="I4681"/>
  <c r="H4681"/>
  <c r="G4681"/>
  <c r="F4681"/>
  <c r="K4609"/>
  <c r="J4609"/>
  <c r="I4609"/>
  <c r="H4609"/>
  <c r="G4609"/>
  <c r="F4609"/>
  <c r="K4581"/>
  <c r="J4581"/>
  <c r="I4581"/>
  <c r="H4581"/>
  <c r="G4581"/>
  <c r="F4581"/>
  <c r="J4537"/>
  <c r="I4537"/>
  <c r="H4537"/>
  <c r="G4537"/>
  <c r="F4537"/>
  <c r="K4484"/>
  <c r="J4484"/>
  <c r="I4484"/>
  <c r="H4484"/>
  <c r="G4484"/>
  <c r="F4484"/>
  <c r="J4460"/>
  <c r="I4460"/>
  <c r="H4460"/>
  <c r="G4460"/>
  <c r="F4460"/>
  <c r="J4439"/>
  <c r="I4439"/>
  <c r="H4439"/>
  <c r="G4439"/>
  <c r="F4439"/>
  <c r="K4438"/>
  <c r="K4437"/>
  <c r="K4426"/>
  <c r="J4426"/>
  <c r="I4426"/>
  <c r="H4426"/>
  <c r="G4426"/>
  <c r="F4426"/>
  <c r="L4422"/>
  <c r="J4409"/>
  <c r="I4409"/>
  <c r="H4409"/>
  <c r="G4409"/>
  <c r="F4409"/>
  <c r="J4347"/>
  <c r="I4347"/>
  <c r="H4347"/>
  <c r="G4347"/>
  <c r="F4347"/>
  <c r="J4321"/>
  <c r="I4321"/>
  <c r="H4321"/>
  <c r="G4321"/>
  <c r="F4321"/>
  <c r="K4289"/>
  <c r="J4289"/>
  <c r="I4289"/>
  <c r="H4289"/>
  <c r="G4289"/>
  <c r="F4289"/>
  <c r="J4274"/>
  <c r="I4274"/>
  <c r="H4274"/>
  <c r="G4274"/>
  <c r="F4274"/>
  <c r="J4218"/>
  <c r="I4218"/>
  <c r="H4218"/>
  <c r="G4218"/>
  <c r="F4218"/>
  <c r="H4176"/>
  <c r="G4176"/>
  <c r="F4176"/>
  <c r="I4175"/>
  <c r="I4174"/>
  <c r="I4173"/>
  <c r="I4159"/>
  <c r="J4159" s="1"/>
  <c r="J4176" s="1"/>
  <c r="I4158"/>
  <c r="I4157"/>
  <c r="I4156"/>
  <c r="K4129"/>
  <c r="J4129"/>
  <c r="I4129"/>
  <c r="H4129"/>
  <c r="G4129"/>
  <c r="F4129"/>
  <c r="J4064"/>
  <c r="I4064"/>
  <c r="H4064"/>
  <c r="G4064"/>
  <c r="F4064"/>
  <c r="J4051"/>
  <c r="I4051"/>
  <c r="H4051"/>
  <c r="G4051"/>
  <c r="F4051"/>
  <c r="K4003"/>
  <c r="J4003"/>
  <c r="I4003"/>
  <c r="H4003"/>
  <c r="G4003"/>
  <c r="F4003"/>
  <c r="J3809"/>
  <c r="I3809"/>
  <c r="H3809"/>
  <c r="G3809"/>
  <c r="F3809"/>
  <c r="K3770"/>
  <c r="J3770"/>
  <c r="I3770"/>
  <c r="H3770"/>
  <c r="G3770"/>
  <c r="F3770"/>
  <c r="K3750"/>
  <c r="J3750"/>
  <c r="I3750"/>
  <c r="H3750"/>
  <c r="G3750"/>
  <c r="F3750"/>
  <c r="K3701"/>
  <c r="J3701"/>
  <c r="I3701"/>
  <c r="H3701"/>
  <c r="G3701"/>
  <c r="F3701"/>
  <c r="J3662"/>
  <c r="I3662"/>
  <c r="H3662"/>
  <c r="G3662"/>
  <c r="F3662"/>
  <c r="K3594"/>
  <c r="J3594"/>
  <c r="H3594"/>
  <c r="G3594"/>
  <c r="F3594"/>
  <c r="L3591"/>
  <c r="I3578"/>
  <c r="L3578" s="1"/>
  <c r="I3577"/>
  <c r="L3577" s="1"/>
  <c r="K3556"/>
  <c r="J3556"/>
  <c r="I3556"/>
  <c r="H3556"/>
  <c r="G3556"/>
  <c r="F3556"/>
  <c r="K3530"/>
  <c r="J3530"/>
  <c r="I3530"/>
  <c r="H3530"/>
  <c r="G3530"/>
  <c r="F3530"/>
  <c r="K3443"/>
  <c r="J3443"/>
  <c r="I3443"/>
  <c r="H3443"/>
  <c r="G3443"/>
  <c r="F3443"/>
  <c r="K3419"/>
  <c r="J3419"/>
  <c r="I3419"/>
  <c r="H3419"/>
  <c r="G3419"/>
  <c r="F3419"/>
  <c r="L3300"/>
  <c r="K3300"/>
  <c r="J3300"/>
  <c r="G3300"/>
  <c r="F3300"/>
  <c r="H3216"/>
  <c r="I3216" s="1"/>
  <c r="H3214"/>
  <c r="I3214" s="1"/>
  <c r="J3192"/>
  <c r="I3192"/>
  <c r="H3192"/>
  <c r="G3192"/>
  <c r="F3192"/>
  <c r="J3144"/>
  <c r="I3144"/>
  <c r="H3144"/>
  <c r="G3144"/>
  <c r="F3144"/>
  <c r="L3113"/>
  <c r="K3113"/>
  <c r="J3113"/>
  <c r="I3113"/>
  <c r="H3113"/>
  <c r="G3113"/>
  <c r="F3113"/>
  <c r="K3065"/>
  <c r="J3065"/>
  <c r="I3065"/>
  <c r="H3065"/>
  <c r="G3065"/>
  <c r="F3065"/>
  <c r="K3031"/>
  <c r="J3031"/>
  <c r="I3031"/>
  <c r="H3031"/>
  <c r="G3031"/>
  <c r="F3031"/>
  <c r="K2972"/>
  <c r="J2972"/>
  <c r="H2972"/>
  <c r="F2972"/>
  <c r="I2956"/>
  <c r="I2972" s="1"/>
  <c r="L2942"/>
  <c r="L2941"/>
  <c r="L2940"/>
  <c r="L2939"/>
  <c r="G2919"/>
  <c r="G2918"/>
  <c r="G2906"/>
  <c r="G2905"/>
  <c r="G2904"/>
  <c r="G2903"/>
  <c r="L2903" s="1"/>
  <c r="G2902"/>
  <c r="L2902" s="1"/>
  <c r="G2901"/>
  <c r="L2901" s="1"/>
  <c r="L2900"/>
  <c r="G2889"/>
  <c r="L2889" s="1"/>
  <c r="L2888"/>
  <c r="G2885"/>
  <c r="G2884"/>
  <c r="G2883"/>
  <c r="G2871"/>
  <c r="G2870"/>
  <c r="G2869"/>
  <c r="G2868"/>
  <c r="G2866"/>
  <c r="G2865"/>
  <c r="G2850"/>
  <c r="G2849"/>
  <c r="G2848"/>
  <c r="G2847"/>
  <c r="G2846"/>
  <c r="G2845"/>
  <c r="G2830"/>
  <c r="G2829"/>
  <c r="G2828"/>
  <c r="G2827"/>
  <c r="G2826"/>
  <c r="K2815"/>
  <c r="J2815"/>
  <c r="I2815"/>
  <c r="H2815"/>
  <c r="G2815"/>
  <c r="F2815"/>
  <c r="K2725"/>
  <c r="J2725"/>
  <c r="I2725"/>
  <c r="H2725"/>
  <c r="G2725"/>
  <c r="F2725"/>
  <c r="L2668"/>
  <c r="K2668"/>
  <c r="J2668"/>
  <c r="I2668"/>
  <c r="H2668"/>
  <c r="G2668"/>
  <c r="F2668"/>
  <c r="K2648"/>
  <c r="J2648"/>
  <c r="I2648"/>
  <c r="H2648"/>
  <c r="G2648"/>
  <c r="F2648"/>
  <c r="K2623"/>
  <c r="J2623"/>
  <c r="I2623"/>
  <c r="H2623"/>
  <c r="G2623"/>
  <c r="F2623"/>
  <c r="J2587"/>
  <c r="I2587"/>
  <c r="H2587"/>
  <c r="G2587"/>
  <c r="F2587"/>
  <c r="K2547"/>
  <c r="J2547"/>
  <c r="I2547"/>
  <c r="H2547"/>
  <c r="G2547"/>
  <c r="F2547"/>
  <c r="K2532"/>
  <c r="J2532"/>
  <c r="I2532"/>
  <c r="H2532"/>
  <c r="G2532"/>
  <c r="F2532"/>
  <c r="K2494"/>
  <c r="J2494"/>
  <c r="I2494"/>
  <c r="H2494"/>
  <c r="G2494"/>
  <c r="F2494"/>
  <c r="D1978" i="18"/>
  <c r="C1978"/>
  <c r="D1977"/>
  <c r="C1977"/>
  <c r="D1976"/>
  <c r="C1976"/>
  <c r="D1975"/>
  <c r="C1975"/>
  <c r="D1974"/>
  <c r="C1974"/>
  <c r="D1973"/>
  <c r="C1973"/>
  <c r="D1972"/>
  <c r="C1972"/>
  <c r="D1971"/>
  <c r="C1971"/>
  <c r="D1970"/>
  <c r="C1970"/>
  <c r="D1969"/>
  <c r="C1969"/>
  <c r="D1968"/>
  <c r="C1968"/>
  <c r="D1967"/>
  <c r="C1967"/>
  <c r="D1966"/>
  <c r="C1966"/>
  <c r="D1965"/>
  <c r="C1965"/>
  <c r="D1964"/>
  <c r="C1964"/>
  <c r="D1963"/>
  <c r="C1963"/>
  <c r="D1962"/>
  <c r="C1962"/>
  <c r="D1961"/>
  <c r="C1961"/>
  <c r="D1960"/>
  <c r="C1960"/>
  <c r="D1959"/>
  <c r="C1959"/>
  <c r="D1958"/>
  <c r="C1958"/>
  <c r="D1957"/>
  <c r="C1957"/>
  <c r="D1956"/>
  <c r="C1956"/>
  <c r="D1955"/>
  <c r="C1955"/>
  <c r="D1954"/>
  <c r="C1954"/>
  <c r="D1929"/>
  <c r="C1929"/>
  <c r="D1928"/>
  <c r="C1928"/>
  <c r="D1927"/>
  <c r="C1927"/>
  <c r="D1926"/>
  <c r="C1926"/>
  <c r="D1925"/>
  <c r="C1925"/>
  <c r="D1924"/>
  <c r="C1924"/>
  <c r="D1923"/>
  <c r="C1923"/>
  <c r="D1922"/>
  <c r="C1922"/>
  <c r="D1921"/>
  <c r="C1921"/>
  <c r="D1920"/>
  <c r="C1920"/>
  <c r="D1919"/>
  <c r="C1919"/>
  <c r="D1918"/>
  <c r="C1918"/>
  <c r="D1917"/>
  <c r="C1917"/>
  <c r="D1916"/>
  <c r="C1916"/>
  <c r="D1915"/>
  <c r="C1915"/>
  <c r="D1861"/>
  <c r="C1861"/>
  <c r="D1860"/>
  <c r="C1860"/>
  <c r="D1859"/>
  <c r="C1859"/>
  <c r="D1858"/>
  <c r="C1858"/>
  <c r="D1857"/>
  <c r="C1857"/>
  <c r="D1856"/>
  <c r="C1856"/>
  <c r="D1855"/>
  <c r="C1855"/>
  <c r="D1854"/>
  <c r="C1854"/>
  <c r="D1853"/>
  <c r="C1853"/>
  <c r="D1852"/>
  <c r="C1852"/>
  <c r="D1851"/>
  <c r="C1851"/>
  <c r="D1850"/>
  <c r="C1850"/>
  <c r="D1849"/>
  <c r="C1849"/>
  <c r="D1848"/>
  <c r="C1848"/>
  <c r="D1847"/>
  <c r="C1847"/>
  <c r="D1846"/>
  <c r="C1846"/>
  <c r="D1845"/>
  <c r="C1845"/>
  <c r="D1844"/>
  <c r="C1844"/>
  <c r="D1843"/>
  <c r="C1843"/>
  <c r="D1842"/>
  <c r="C1842"/>
  <c r="D1841"/>
  <c r="C1841"/>
  <c r="D1840"/>
  <c r="C1840"/>
  <c r="D1839"/>
  <c r="C1839"/>
  <c r="D1838"/>
  <c r="C1838"/>
  <c r="D1815"/>
  <c r="C1815"/>
  <c r="D1814"/>
  <c r="C1814"/>
  <c r="D1813"/>
  <c r="C1813"/>
  <c r="D1812"/>
  <c r="C1812"/>
  <c r="D1811"/>
  <c r="C1811"/>
  <c r="D1810"/>
  <c r="C1810"/>
  <c r="D1809"/>
  <c r="C1809"/>
  <c r="D1808"/>
  <c r="C1808"/>
  <c r="D1807"/>
  <c r="C1807"/>
  <c r="D1806"/>
  <c r="C1806"/>
  <c r="D1805"/>
  <c r="C1805"/>
  <c r="D1804"/>
  <c r="C1804"/>
  <c r="C1803"/>
  <c r="E1803" s="1"/>
  <c r="F1803" s="1"/>
  <c r="D1802"/>
  <c r="C1802"/>
  <c r="E1802" s="1"/>
  <c r="F1802" s="1"/>
  <c r="D1801"/>
  <c r="C1801"/>
  <c r="D1800"/>
  <c r="C1800"/>
  <c r="E1800" s="1"/>
  <c r="C1779" i="17"/>
  <c r="C1778"/>
  <c r="C1777"/>
  <c r="C1776"/>
  <c r="C1775"/>
  <c r="C1774"/>
  <c r="C1773"/>
  <c r="C1772"/>
  <c r="C1771"/>
  <c r="C1770"/>
  <c r="C1769"/>
  <c r="C1768"/>
  <c r="C1767"/>
  <c r="C1766"/>
  <c r="C1765"/>
  <c r="C1764"/>
  <c r="C1780" s="1"/>
  <c r="D1701" i="16"/>
  <c r="C1701"/>
  <c r="D1700"/>
  <c r="C1700"/>
  <c r="D1699"/>
  <c r="C1699"/>
  <c r="D1698"/>
  <c r="C1698"/>
  <c r="D1697"/>
  <c r="C1697"/>
  <c r="D1696"/>
  <c r="C1696"/>
  <c r="D1695"/>
  <c r="C1695"/>
  <c r="D1694"/>
  <c r="C1694"/>
  <c r="D1693"/>
  <c r="C1693"/>
  <c r="D1692"/>
  <c r="C1692"/>
  <c r="D1691"/>
  <c r="C1691"/>
  <c r="D1690"/>
  <c r="C1690"/>
  <c r="D1689"/>
  <c r="C1689"/>
  <c r="D1688"/>
  <c r="C1688"/>
  <c r="D1687"/>
  <c r="C1687"/>
  <c r="D1686"/>
  <c r="C1686"/>
  <c r="E1402" i="15"/>
  <c r="D1402"/>
  <c r="C1402"/>
  <c r="D1401"/>
  <c r="C1401"/>
  <c r="D1400"/>
  <c r="C1400"/>
  <c r="D1399"/>
  <c r="C1399"/>
  <c r="E1399" s="1"/>
  <c r="D1449" i="14"/>
  <c r="C1459"/>
  <c r="C1445" s="1"/>
  <c r="D1459"/>
  <c r="D1445" s="1"/>
  <c r="D1465"/>
  <c r="D1466" s="1"/>
  <c r="D1446" s="1"/>
  <c r="C1466"/>
  <c r="C1446" s="1"/>
  <c r="C1473"/>
  <c r="C1447" s="1"/>
  <c r="D1473"/>
  <c r="D1447" s="1"/>
  <c r="C1487"/>
  <c r="C1448" s="1"/>
  <c r="D1487"/>
  <c r="D1448" s="1"/>
  <c r="C1500"/>
  <c r="C1449" s="1"/>
  <c r="D1500"/>
  <c r="D1530"/>
  <c r="D1532"/>
  <c r="D1535"/>
  <c r="C1548"/>
  <c r="C1450" s="1"/>
  <c r="C1567"/>
  <c r="C1451" s="1"/>
  <c r="D1567"/>
  <c r="D1451" s="1"/>
  <c r="K5166" i="19" l="1"/>
  <c r="G2972"/>
  <c r="I3300"/>
  <c r="L2972"/>
  <c r="L5223"/>
  <c r="I3594"/>
  <c r="I4176"/>
  <c r="E1801" i="18"/>
  <c r="F1801" s="1"/>
  <c r="D1816"/>
  <c r="D1862"/>
  <c r="D1930"/>
  <c r="C1930"/>
  <c r="E1805"/>
  <c r="F1805" s="1"/>
  <c r="E1807"/>
  <c r="F1807" s="1"/>
  <c r="E1809"/>
  <c r="F1809" s="1"/>
  <c r="E1811"/>
  <c r="F1811" s="1"/>
  <c r="E1813"/>
  <c r="F1813" s="1"/>
  <c r="E1815"/>
  <c r="F1815" s="1"/>
  <c r="E1839"/>
  <c r="F1839" s="1"/>
  <c r="E1841"/>
  <c r="F1841" s="1"/>
  <c r="E1843"/>
  <c r="F1843" s="1"/>
  <c r="E1845"/>
  <c r="F1845" s="1"/>
  <c r="E1847"/>
  <c r="F1847" s="1"/>
  <c r="E1849"/>
  <c r="F1849" s="1"/>
  <c r="E1851"/>
  <c r="F1851" s="1"/>
  <c r="E1853"/>
  <c r="F1853" s="1"/>
  <c r="E1855"/>
  <c r="F1855" s="1"/>
  <c r="E1857"/>
  <c r="F1857" s="1"/>
  <c r="E1859"/>
  <c r="F1859" s="1"/>
  <c r="E1861"/>
  <c r="F1861" s="1"/>
  <c r="E1916"/>
  <c r="F1916" s="1"/>
  <c r="E1918"/>
  <c r="F1918" s="1"/>
  <c r="E1920"/>
  <c r="F1920" s="1"/>
  <c r="E1922"/>
  <c r="F1922" s="1"/>
  <c r="E1924"/>
  <c r="F1924" s="1"/>
  <c r="E1926"/>
  <c r="F1926" s="1"/>
  <c r="E1954"/>
  <c r="E1701" i="16"/>
  <c r="E1690"/>
  <c r="E1694"/>
  <c r="E1696"/>
  <c r="E1700"/>
  <c r="E1689"/>
  <c r="E1693"/>
  <c r="E1688"/>
  <c r="E1699"/>
  <c r="E1691"/>
  <c r="E1687"/>
  <c r="E1698"/>
  <c r="E1686"/>
  <c r="E1695"/>
  <c r="E1697"/>
  <c r="E1400" i="15"/>
  <c r="E1403" s="1"/>
  <c r="E1401"/>
  <c r="E1692" i="16"/>
  <c r="D1767" i="17"/>
  <c r="D1771"/>
  <c r="D1775"/>
  <c r="D1779"/>
  <c r="C1816" i="18"/>
  <c r="E1806"/>
  <c r="F1806" s="1"/>
  <c r="E1808"/>
  <c r="F1808" s="1"/>
  <c r="E1810"/>
  <c r="F1810" s="1"/>
  <c r="E1812"/>
  <c r="F1812" s="1"/>
  <c r="E1814"/>
  <c r="F1814" s="1"/>
  <c r="C1862"/>
  <c r="E1840"/>
  <c r="F1840" s="1"/>
  <c r="E1842"/>
  <c r="F1842" s="1"/>
  <c r="E1844"/>
  <c r="F1844" s="1"/>
  <c r="E1846"/>
  <c r="F1846" s="1"/>
  <c r="E1848"/>
  <c r="F1848" s="1"/>
  <c r="E1850"/>
  <c r="F1850" s="1"/>
  <c r="E1852"/>
  <c r="F1852" s="1"/>
  <c r="E1854"/>
  <c r="F1854" s="1"/>
  <c r="E1856"/>
  <c r="F1856" s="1"/>
  <c r="E1858"/>
  <c r="F1858" s="1"/>
  <c r="E1860"/>
  <c r="F1860" s="1"/>
  <c r="E1917"/>
  <c r="F1917" s="1"/>
  <c r="E1919"/>
  <c r="F1919" s="1"/>
  <c r="E1921"/>
  <c r="F1921" s="1"/>
  <c r="E1923"/>
  <c r="F1923" s="1"/>
  <c r="E1925"/>
  <c r="F1925" s="1"/>
  <c r="E1927"/>
  <c r="F1927" s="1"/>
  <c r="E1929"/>
  <c r="F1929" s="1"/>
  <c r="E1955"/>
  <c r="F1955" s="1"/>
  <c r="E1957"/>
  <c r="F1957" s="1"/>
  <c r="E1959"/>
  <c r="F1959" s="1"/>
  <c r="E1961"/>
  <c r="F1961" s="1"/>
  <c r="E1963"/>
  <c r="F1963" s="1"/>
  <c r="E1965"/>
  <c r="F1965" s="1"/>
  <c r="E1967"/>
  <c r="F1967" s="1"/>
  <c r="E1969"/>
  <c r="F1969" s="1"/>
  <c r="E1971"/>
  <c r="F1971" s="1"/>
  <c r="E1973"/>
  <c r="F1973" s="1"/>
  <c r="E1975"/>
  <c r="F1975" s="1"/>
  <c r="E1977"/>
  <c r="F1977" s="1"/>
  <c r="D1979"/>
  <c r="D1403" i="15"/>
  <c r="D1702" i="16"/>
  <c r="C1403" i="15"/>
  <c r="C1702" i="16"/>
  <c r="D1765" i="17"/>
  <c r="D1769"/>
  <c r="D1773"/>
  <c r="E1928" i="18"/>
  <c r="F1928" s="1"/>
  <c r="E1956"/>
  <c r="F1956" s="1"/>
  <c r="E1958"/>
  <c r="F1958" s="1"/>
  <c r="E1960"/>
  <c r="F1960" s="1"/>
  <c r="E1962"/>
  <c r="F1962" s="1"/>
  <c r="E1964"/>
  <c r="F1964" s="1"/>
  <c r="E1966"/>
  <c r="F1966" s="1"/>
  <c r="E1968"/>
  <c r="F1968" s="1"/>
  <c r="E1970"/>
  <c r="F1970" s="1"/>
  <c r="E1972"/>
  <c r="F1972" s="1"/>
  <c r="E1974"/>
  <c r="F1974" s="1"/>
  <c r="E1976"/>
  <c r="F1976" s="1"/>
  <c r="E1978"/>
  <c r="F1978" s="1"/>
  <c r="C1452" i="14"/>
  <c r="D1548"/>
  <c r="D1450" s="1"/>
  <c r="D1452" s="1"/>
  <c r="H3300" i="19"/>
  <c r="F1954" i="18"/>
  <c r="F1800"/>
  <c r="C1979"/>
  <c r="E1804"/>
  <c r="F1804" s="1"/>
  <c r="E1838"/>
  <c r="E1915"/>
  <c r="D1777" i="17"/>
  <c r="D1778"/>
  <c r="D1772"/>
  <c r="D1768"/>
  <c r="D1764"/>
  <c r="D1780"/>
  <c r="D1776"/>
  <c r="D1774"/>
  <c r="D1770"/>
  <c r="D1766"/>
  <c r="E1702" i="16" l="1"/>
  <c r="F1702" s="1"/>
  <c r="F1399" i="15"/>
  <c r="F1401"/>
  <c r="F1400"/>
  <c r="E1979" i="18"/>
  <c r="F1402" i="15"/>
  <c r="F1979" i="18"/>
  <c r="E1862"/>
  <c r="F1838"/>
  <c r="F1862" s="1"/>
  <c r="E1930"/>
  <c r="F1915"/>
  <c r="F1930" s="1"/>
  <c r="E1816"/>
  <c r="F1816"/>
  <c r="F1697" i="16" l="1"/>
  <c r="F1701"/>
  <c r="F1695"/>
  <c r="F1686"/>
  <c r="F1700"/>
  <c r="F1696"/>
  <c r="F1694"/>
  <c r="F1699"/>
  <c r="F1698"/>
  <c r="F1687"/>
  <c r="F1690"/>
  <c r="F1692"/>
  <c r="F1691"/>
  <c r="F1688"/>
  <c r="F1689"/>
  <c r="F1693"/>
  <c r="F1403" i="15"/>
  <c r="G84" i="2"/>
  <c r="G83"/>
  <c r="G82"/>
  <c r="G81"/>
  <c r="G80"/>
  <c r="G79"/>
  <c r="G78"/>
  <c r="G77"/>
  <c r="F84"/>
  <c r="F86" s="1"/>
  <c r="F68"/>
  <c r="G68"/>
  <c r="G64"/>
  <c r="F64"/>
  <c r="F59"/>
  <c r="G59"/>
  <c r="G52"/>
  <c r="F52"/>
  <c r="E14" i="1"/>
  <c r="D14"/>
  <c r="F1168" i="13"/>
  <c r="E1168"/>
  <c r="D1168"/>
  <c r="C1168"/>
  <c r="G1269" i="11"/>
  <c r="J1266"/>
  <c r="I1266"/>
  <c r="H1266"/>
  <c r="F1266"/>
  <c r="E1266"/>
  <c r="K1265"/>
  <c r="K1264"/>
  <c r="K1262"/>
  <c r="K1261"/>
  <c r="K1259"/>
  <c r="K1258"/>
  <c r="K1257"/>
  <c r="K1256"/>
  <c r="K1255"/>
  <c r="K1254"/>
  <c r="K1253"/>
  <c r="K1251"/>
  <c r="K1250"/>
  <c r="K1249"/>
  <c r="K1247"/>
  <c r="K1246"/>
  <c r="K1242"/>
  <c r="K1241"/>
  <c r="K1240"/>
  <c r="K1239"/>
  <c r="K1237"/>
  <c r="K1236"/>
  <c r="K1235"/>
  <c r="K1234"/>
  <c r="K1233"/>
  <c r="K1232"/>
  <c r="K1231"/>
  <c r="K1230"/>
  <c r="K1228"/>
  <c r="K1227"/>
  <c r="K1226"/>
  <c r="K1224"/>
  <c r="K1223"/>
  <c r="K1222"/>
  <c r="K1221"/>
  <c r="K1220"/>
  <c r="K1219"/>
  <c r="K1218"/>
  <c r="K1216"/>
  <c r="K1215"/>
  <c r="K1214"/>
  <c r="K1213"/>
  <c r="K1212"/>
  <c r="K1211"/>
  <c r="K1210"/>
  <c r="K1206"/>
  <c r="K1205"/>
  <c r="K1203"/>
  <c r="K1202"/>
  <c r="K1201"/>
  <c r="K1199"/>
  <c r="K1198"/>
  <c r="K1197"/>
  <c r="K1196"/>
  <c r="K1195"/>
  <c r="K1194"/>
  <c r="K1192"/>
  <c r="K1191"/>
  <c r="K1190"/>
  <c r="K1189"/>
  <c r="K1187"/>
  <c r="K1186"/>
  <c r="K1185"/>
  <c r="K1184"/>
  <c r="K1183"/>
  <c r="K1182"/>
  <c r="K1181"/>
  <c r="K1180"/>
  <c r="K1179"/>
  <c r="K1178"/>
  <c r="K1177"/>
  <c r="K1176"/>
  <c r="K1175"/>
  <c r="K1170"/>
  <c r="K1169"/>
  <c r="K1168"/>
  <c r="K1167"/>
  <c r="K1166"/>
  <c r="K1165"/>
  <c r="K1164"/>
  <c r="K1163"/>
  <c r="K1162"/>
  <c r="K1161"/>
  <c r="K1160"/>
  <c r="K1159"/>
  <c r="K1158"/>
  <c r="K1157"/>
  <c r="K1155"/>
  <c r="K1154"/>
  <c r="K1153"/>
  <c r="K1152"/>
  <c r="K1151"/>
  <c r="K1150"/>
  <c r="K1148"/>
  <c r="K1147"/>
  <c r="K1146"/>
  <c r="K1145"/>
  <c r="K1144"/>
  <c r="K1143"/>
  <c r="K1142"/>
  <c r="K1141"/>
  <c r="K1137"/>
  <c r="K1136"/>
  <c r="K1135"/>
  <c r="K1134"/>
  <c r="K1132"/>
  <c r="K1131"/>
  <c r="K1130"/>
  <c r="K1129"/>
  <c r="K1128"/>
  <c r="K1127"/>
  <c r="K1126"/>
  <c r="K1125"/>
  <c r="K1124"/>
  <c r="K1123"/>
  <c r="K1122"/>
  <c r="K1120"/>
  <c r="K1119"/>
  <c r="K1118"/>
  <c r="K1117"/>
  <c r="K1116"/>
  <c r="K1115"/>
  <c r="K1114"/>
  <c r="K1113"/>
  <c r="K1112"/>
  <c r="K1111"/>
  <c r="K1110"/>
  <c r="K1266" l="1"/>
  <c r="K1269" s="1"/>
  <c r="G12" i="1"/>
  <c r="F14"/>
  <c r="G11" s="1"/>
  <c r="G159" i="3"/>
  <c r="F159"/>
  <c r="E159"/>
  <c r="D159"/>
  <c r="C159"/>
  <c r="J1172" i="5"/>
  <c r="I1172"/>
  <c r="H1172"/>
  <c r="G1172"/>
  <c r="F1172"/>
  <c r="D147" i="3"/>
  <c r="D153" s="1"/>
  <c r="D161" s="1"/>
  <c r="H84" i="2"/>
  <c r="I83" s="1"/>
  <c r="J1195" i="5"/>
  <c r="I1195"/>
  <c r="H1195"/>
  <c r="F1195"/>
  <c r="G1195"/>
  <c r="J1183"/>
  <c r="I1183"/>
  <c r="H1183"/>
  <c r="G1183"/>
  <c r="F1183"/>
  <c r="F1124"/>
  <c r="J1124"/>
  <c r="I1124"/>
  <c r="H1124"/>
  <c r="G1124"/>
  <c r="H59" i="2"/>
  <c r="H64" s="1"/>
  <c r="H68" s="1"/>
  <c r="I66" s="1"/>
  <c r="G147" i="3"/>
  <c r="G153" s="1"/>
  <c r="G161" s="1"/>
  <c r="J830" i="4"/>
  <c r="I830"/>
  <c r="G830"/>
  <c r="G816"/>
  <c r="I816"/>
  <c r="J816"/>
  <c r="J778"/>
  <c r="I778"/>
  <c r="G762"/>
  <c r="I762"/>
  <c r="J762"/>
  <c r="G745"/>
  <c r="I745"/>
  <c r="J745"/>
  <c r="G699"/>
  <c r="I699"/>
  <c r="J699"/>
  <c r="G540"/>
  <c r="I540"/>
  <c r="J540"/>
  <c r="G491"/>
  <c r="I491"/>
  <c r="J491"/>
  <c r="G207"/>
  <c r="I207"/>
  <c r="J207"/>
  <c r="H830"/>
  <c r="H816"/>
  <c r="H778"/>
  <c r="H762"/>
  <c r="H745"/>
  <c r="H699"/>
  <c r="H540"/>
  <c r="H491"/>
  <c r="H207"/>
  <c r="F830"/>
  <c r="F816"/>
  <c r="F778"/>
  <c r="F762"/>
  <c r="F745"/>
  <c r="F699"/>
  <c r="F540"/>
  <c r="F491"/>
  <c r="F207"/>
  <c r="E147" i="3"/>
  <c r="E153" s="1"/>
  <c r="H52" i="2"/>
  <c r="G778" i="4"/>
  <c r="F147" i="3"/>
  <c r="F153" s="1"/>
  <c r="F161" s="1"/>
  <c r="C147"/>
  <c r="C153" s="1"/>
  <c r="D84" i="2"/>
  <c r="E83" s="1"/>
  <c r="D59"/>
  <c r="D64" s="1"/>
  <c r="D52"/>
  <c r="E47" s="1"/>
  <c r="B14" i="1"/>
  <c r="C12" s="1"/>
  <c r="I77" i="2" l="1"/>
  <c r="I81"/>
  <c r="I47"/>
  <c r="I48"/>
  <c r="G14" i="1"/>
  <c r="C161" i="3"/>
  <c r="E161"/>
  <c r="I78" i="2"/>
  <c r="E77"/>
  <c r="I82"/>
  <c r="I80"/>
  <c r="E46"/>
  <c r="E52" s="1"/>
  <c r="I79"/>
  <c r="I62"/>
  <c r="I61"/>
  <c r="I59"/>
  <c r="I46"/>
  <c r="I52" s="1"/>
  <c r="H86"/>
  <c r="E82"/>
  <c r="E80"/>
  <c r="E78"/>
  <c r="C11" i="1"/>
  <c r="C14" s="1"/>
  <c r="D86" i="2"/>
  <c r="D68"/>
  <c r="E79"/>
  <c r="E81"/>
  <c r="I64" l="1"/>
  <c r="I68" s="1"/>
  <c r="E84"/>
  <c r="E62"/>
  <c r="E66"/>
  <c r="E61"/>
  <c r="E59"/>
  <c r="I84" l="1"/>
  <c r="E64"/>
  <c r="E68" s="1"/>
  <c r="L4796" i="19"/>
</calcChain>
</file>

<file path=xl/sharedStrings.xml><?xml version="1.0" encoding="utf-8"?>
<sst xmlns="http://schemas.openxmlformats.org/spreadsheetml/2006/main" count="15197" uniqueCount="4970">
  <si>
    <t>EXPENDITURE TYPE</t>
  </si>
  <si>
    <t>%</t>
  </si>
  <si>
    <t>2012 BUDGET</t>
  </si>
  <si>
    <t>₦</t>
  </si>
  <si>
    <t>RECURRENT</t>
  </si>
  <si>
    <t>CAPITAL</t>
  </si>
  <si>
    <t>TOTAL</t>
  </si>
  <si>
    <t>THE BUDGET SIZE - RESOURES ENVELOPE</t>
  </si>
  <si>
    <t>ITEM</t>
  </si>
  <si>
    <t>PATICULARS</t>
  </si>
  <si>
    <t>A</t>
  </si>
  <si>
    <t>RECURRENT REVENUE</t>
  </si>
  <si>
    <t>1. Internally Generated Revenue(IGR)</t>
  </si>
  <si>
    <t>2. (a) State Share of Federation Accounts Allocation(FAAC)</t>
  </si>
  <si>
    <t>See Capital Reciepts</t>
  </si>
  <si>
    <t>TOTAL RECURRENT REVENUE</t>
  </si>
  <si>
    <t>B</t>
  </si>
  <si>
    <t>RECURRENT EXPENDITURE</t>
  </si>
  <si>
    <t>1. Personnel Costs</t>
  </si>
  <si>
    <t xml:space="preserve">    (a) Add Possible Salary Increase</t>
  </si>
  <si>
    <t>TOTAL PERSONNEL COSTS</t>
  </si>
  <si>
    <t>2.  Overhead Costs (including Standing Order/Imprest and other releases)</t>
  </si>
  <si>
    <t>3.  Subvention to Parastatals and Tertiary Institutions</t>
  </si>
  <si>
    <t>TOTAL RECURRENT EXPENDITURE(B)</t>
  </si>
  <si>
    <t>C</t>
  </si>
  <si>
    <t>Transfer to Capital Development Fund</t>
  </si>
  <si>
    <t>TOTAL(B+C)</t>
  </si>
  <si>
    <t>D</t>
  </si>
  <si>
    <t>CAPITAL RECEIPTS</t>
  </si>
  <si>
    <t>1.  Opening Balance from Previous Year</t>
  </si>
  <si>
    <t>2.  Transfer from Capital Development Fund</t>
  </si>
  <si>
    <t>3. Value Added Tax (VAT)</t>
  </si>
  <si>
    <t>4.  Internal/Local Loans</t>
  </si>
  <si>
    <t>5.  External Loans</t>
  </si>
  <si>
    <t>6.  Grants</t>
  </si>
  <si>
    <t>7.  Miscellaneous</t>
  </si>
  <si>
    <t>TOTAL CAPITAL RECEIPTS</t>
  </si>
  <si>
    <t>GRAND TOTAL (BUDGET SIZE)</t>
  </si>
  <si>
    <t>ECONOMIC CLASS'N</t>
  </si>
  <si>
    <t>DETAILS OF REVENUE</t>
  </si>
  <si>
    <t>ACTUAL REVENUE 2010</t>
  </si>
  <si>
    <t>ESTIMATES 2012</t>
  </si>
  <si>
    <t>1201xxx</t>
  </si>
  <si>
    <t>Taxes</t>
  </si>
  <si>
    <t>1202xxx</t>
  </si>
  <si>
    <t>Fines and Fees</t>
  </si>
  <si>
    <t>1203xxx</t>
  </si>
  <si>
    <t>Licenses</t>
  </si>
  <si>
    <t>1204xxx</t>
  </si>
  <si>
    <t>Earnings and sales</t>
  </si>
  <si>
    <t>1205xxx</t>
  </si>
  <si>
    <t>Rent on Government Property</t>
  </si>
  <si>
    <t>1206xxx</t>
  </si>
  <si>
    <t>Interests,Repayments and Dividends</t>
  </si>
  <si>
    <t>1207xxx</t>
  </si>
  <si>
    <t>Reimbursments</t>
  </si>
  <si>
    <t>1208xxx</t>
  </si>
  <si>
    <t>Miscellaneous</t>
  </si>
  <si>
    <t>Total Internally Generated Revenue(IGR)</t>
  </si>
  <si>
    <t>Statutory Allocation</t>
  </si>
  <si>
    <t>Value Added Tax (VAT)</t>
  </si>
  <si>
    <t>Excess Crude Account Receipt</t>
  </si>
  <si>
    <t>Ecological Fund</t>
  </si>
  <si>
    <t>Others</t>
  </si>
  <si>
    <t>SECTION B</t>
  </si>
  <si>
    <t>REVENUE BREAKDOWN</t>
  </si>
  <si>
    <t xml:space="preserve">TAXES </t>
  </si>
  <si>
    <t>Adm Class'n</t>
  </si>
  <si>
    <t>Economic Class’n</t>
  </si>
  <si>
    <t xml:space="preserve">DETAILS OF REVENUE </t>
  </si>
  <si>
    <t>ACTUAL REVENUE</t>
  </si>
  <si>
    <t>APPROVED REVENUE</t>
  </si>
  <si>
    <t>ESTIMATES</t>
  </si>
  <si>
    <t>Org</t>
  </si>
  <si>
    <t>Sub</t>
  </si>
  <si>
    <t>Sub-sub</t>
  </si>
  <si>
    <t>XX</t>
  </si>
  <si>
    <t>XXX</t>
  </si>
  <si>
    <t>XXXXXXX</t>
  </si>
  <si>
    <t>2010</t>
  </si>
  <si>
    <t>2011</t>
  </si>
  <si>
    <t>2012</t>
  </si>
  <si>
    <t>TAXES</t>
  </si>
  <si>
    <t>BOARD OF INTERNAL REVENUE (BIR)</t>
  </si>
  <si>
    <t>Pay As You Earn (Cash) Current and Arrears</t>
  </si>
  <si>
    <t>Pay As You Earn (Cash) Arrears</t>
  </si>
  <si>
    <t>0e</t>
  </si>
  <si>
    <t xml:space="preserve">Pay As You Earn (AV) </t>
  </si>
  <si>
    <t>Direct Assessment Tax</t>
  </si>
  <si>
    <t>Tax Collection Agent Debit/Rural Tax</t>
  </si>
  <si>
    <t>Penalties Tax</t>
  </si>
  <si>
    <t>Withholding Tax</t>
  </si>
  <si>
    <t>Mortuary Levy</t>
  </si>
  <si>
    <t>Education Development Levy</t>
  </si>
  <si>
    <t>Capital Gains Tax</t>
  </si>
  <si>
    <t>Appeal Tax</t>
  </si>
  <si>
    <t xml:space="preserve">Infrastructural Development Levy </t>
  </si>
  <si>
    <t>GAMING COMMISSION</t>
  </si>
  <si>
    <t>Pools Betting Weekly Tax</t>
  </si>
  <si>
    <t xml:space="preserve">MINISTRY OF ENVIRONMENT </t>
  </si>
  <si>
    <t>Environmental Development Levy</t>
  </si>
  <si>
    <t>FINES AND FEES</t>
  </si>
  <si>
    <t>XXXXXX</t>
  </si>
  <si>
    <t>FINES &amp; FEES</t>
  </si>
  <si>
    <t>GOVERNMENT HOUSE</t>
  </si>
  <si>
    <t>Clinic Fees</t>
  </si>
  <si>
    <t>HEAD OF SERVICE</t>
  </si>
  <si>
    <t>Staff Development</t>
  </si>
  <si>
    <t>OFFICE OF THE SEC. TO STATE GOVT</t>
  </si>
  <si>
    <t>Canteen Fees (Sundry fees from Govt. Premises)</t>
  </si>
  <si>
    <t>MIN. OF GENDER  &amp; SOCIAL DEV.</t>
  </si>
  <si>
    <t>STATE AUDIT</t>
  </si>
  <si>
    <t>Audit Fees from Parastatals and Govt. Companies</t>
  </si>
  <si>
    <t>LOCAL GOVERNMENT AUDIT</t>
  </si>
  <si>
    <t>Local Government Audit Fees</t>
  </si>
  <si>
    <t>Pools Proprietor Form Fees</t>
  </si>
  <si>
    <t>Pools Agent Form Fees</t>
  </si>
  <si>
    <t>Gaming House Form Fees</t>
  </si>
  <si>
    <t>Snookers Form Fees</t>
  </si>
  <si>
    <t>Casino Form Fees</t>
  </si>
  <si>
    <t>BOARD OF INTERNAL REVENUE</t>
  </si>
  <si>
    <t>Identification of Motor Vehicle</t>
  </si>
  <si>
    <t>JUDICIARY</t>
  </si>
  <si>
    <t>Court Fines</t>
  </si>
  <si>
    <t>Court Fees</t>
  </si>
  <si>
    <t>Probate Fees</t>
  </si>
  <si>
    <t>MINISTRY OF AGRICULTURE</t>
  </si>
  <si>
    <t>Veterinary Health Certificate</t>
  </si>
  <si>
    <t>Fumigation</t>
  </si>
  <si>
    <t>Lab Fees</t>
  </si>
  <si>
    <t>Trade Animal Control Post</t>
  </si>
  <si>
    <t>Hire of Equipment and Plants</t>
  </si>
  <si>
    <t xml:space="preserve">Registration of Poultry Houses and Hatcheries </t>
  </si>
  <si>
    <t>FORESTRY COMMISSION</t>
  </si>
  <si>
    <t xml:space="preserve">Zoo Fees, Enugu Zoo </t>
  </si>
  <si>
    <t>Forestry Offences</t>
  </si>
  <si>
    <t>Other/Miscellaneous e.g. Pit Prop</t>
  </si>
  <si>
    <t>MINISTRY OF EDUCATION</t>
  </si>
  <si>
    <t>Vocational Centre - Registration and Renewal</t>
  </si>
  <si>
    <t>Application Form Fees (Voc and Private School)</t>
  </si>
  <si>
    <t>Inter-State Transfer and Reval. of Com Entrance Slips</t>
  </si>
  <si>
    <t>POST PRIMARY SCHOOLS MGT BOARD</t>
  </si>
  <si>
    <t>Tuition Fees/Parent Sopport Fee</t>
  </si>
  <si>
    <t>School Equipment Fees</t>
  </si>
  <si>
    <t>MINISTRY OF FINANCE</t>
  </si>
  <si>
    <t>Stamp Duties</t>
  </si>
  <si>
    <t>Director’s Fees</t>
  </si>
  <si>
    <t>MINISTRY OF HEALTH</t>
  </si>
  <si>
    <t>Exams/Entrance Fees for the School of Health Tchnology</t>
  </si>
  <si>
    <t>International Immunization Fees</t>
  </si>
  <si>
    <t>Entrance Fees from School of Nursing</t>
  </si>
  <si>
    <t>Tuition Fees for School of Health Tchnology</t>
  </si>
  <si>
    <t xml:space="preserve">Tuition Fees from Schools of Nursing </t>
  </si>
  <si>
    <t>Tuition Fees for School of Midwifery</t>
  </si>
  <si>
    <t>Drug Trading A/C (DRF)</t>
  </si>
  <si>
    <t>Proceeds in Medicine</t>
  </si>
  <si>
    <t>Hospital Admission Fees</t>
  </si>
  <si>
    <t>Registration Fees</t>
  </si>
  <si>
    <t>Surgical Proceeds - Minor</t>
  </si>
  <si>
    <t>Surgical Proceeds - Major</t>
  </si>
  <si>
    <t>Hoematology/Blood Bank</t>
  </si>
  <si>
    <t>Bio Chemistry</t>
  </si>
  <si>
    <t>Micro Biology</t>
  </si>
  <si>
    <t>Parasitology</t>
  </si>
  <si>
    <t>MINSTRY OF JUSTICE</t>
  </si>
  <si>
    <t>Administration fee</t>
  </si>
  <si>
    <t>Income from Investment on Estates</t>
  </si>
  <si>
    <t>Trust Fees</t>
  </si>
  <si>
    <t>Fiat Fees</t>
  </si>
  <si>
    <t>Oath Fee</t>
  </si>
  <si>
    <t>MINISTRY OF COMMERCE AND INDUSTRY</t>
  </si>
  <si>
    <t>Sales of Project Profiles</t>
  </si>
  <si>
    <t>Interest on Loan (FUSSI)</t>
  </si>
  <si>
    <t>Agency Commission</t>
  </si>
  <si>
    <t xml:space="preserve">Fees from New Haven Shopping Complex </t>
  </si>
  <si>
    <t>Palm Oil Inspection Fees</t>
  </si>
  <si>
    <t>Palm Kernel Produce Inspection Fees</t>
  </si>
  <si>
    <t>Production Inspection - Others</t>
  </si>
  <si>
    <t>MINISTRY OF HUMAN DEV.  &amp; POVERTY REDUC.</t>
  </si>
  <si>
    <t>Cooperative Annual/Supervision Fees</t>
  </si>
  <si>
    <t>Registration of Cooperative Societies</t>
  </si>
  <si>
    <t>Registration of Town Unions Clubs</t>
  </si>
  <si>
    <t>Renewal of Town Unions and Social Clubs</t>
  </si>
  <si>
    <t>Registration of Neighbourhood Association/Watch Group Registration</t>
  </si>
  <si>
    <t>Renewal of Neighbourhood Association/Watch Group Registration</t>
  </si>
  <si>
    <t>Hiring of Cooperative College Hall</t>
  </si>
  <si>
    <t>Rent from Property at Awgu</t>
  </si>
  <si>
    <t>MINISTRY OF TRANSPORT</t>
  </si>
  <si>
    <t>Annual Registration of Contractors</t>
  </si>
  <si>
    <t>Tender Fees</t>
  </si>
  <si>
    <t>Agency Fees</t>
  </si>
  <si>
    <t>Registration of Private Taxis</t>
  </si>
  <si>
    <t>Takings from Temporal Management of Coal City Bus Shuttle</t>
  </si>
  <si>
    <t>Road Traffic Inspection Fees</t>
  </si>
  <si>
    <t>Driving  Fees</t>
  </si>
  <si>
    <t>Vehicle Inspection Test</t>
  </si>
  <si>
    <t>Concession Fees</t>
  </si>
  <si>
    <t>Petroleum Trading A/C profit</t>
  </si>
  <si>
    <t>Mechanic Workshop Fee</t>
  </si>
  <si>
    <t>Vehicle Roof Top Advert Fees</t>
  </si>
  <si>
    <t>MINISTRY OF LANDS AND URBAN DEV.</t>
  </si>
  <si>
    <t xml:space="preserve">Deed Fees </t>
  </si>
  <si>
    <t>Survey Fees</t>
  </si>
  <si>
    <t>Non-Refundable App. Fees for Allocation of Land</t>
  </si>
  <si>
    <t>Fees on Computerization of Land</t>
  </si>
  <si>
    <t>Plan Approval Fees</t>
  </si>
  <si>
    <t>Stamp Duties on Land Matters</t>
  </si>
  <si>
    <t>Tenders Fees</t>
  </si>
  <si>
    <t>Development Fee</t>
  </si>
  <si>
    <t>EXAMINATION DEVELOPMENT CENTRE</t>
  </si>
  <si>
    <t>Exam Fees - Teachers Grade II Certificate</t>
  </si>
  <si>
    <t>Exam Fees - Primary School Leaving Cert.</t>
  </si>
  <si>
    <t>Exam Fees – Transition Exam</t>
  </si>
  <si>
    <t>Exam Fees - Junior Sec. Sch. (Main)</t>
  </si>
  <si>
    <t>Exam Fees - Special Science School (CEE)</t>
  </si>
  <si>
    <t>Exam fees-Others (re-issue of lost/referred cand.cert).</t>
  </si>
  <si>
    <t>Sale of Junior Sec. Sch. Cert. Exam Q &amp; A</t>
  </si>
  <si>
    <t>Common Entrance Exam Questions &amp; Answers</t>
  </si>
  <si>
    <t>Sale of JSCE Photo Album</t>
  </si>
  <si>
    <t>Uniform Mock Fee</t>
  </si>
  <si>
    <t>MINISTRY OF YOUTHS AND SPORTS</t>
  </si>
  <si>
    <t>Reg. of Youth Clubs and Organisations</t>
  </si>
  <si>
    <t>Rent from Store at the Youth Council Secretariat</t>
  </si>
  <si>
    <t>Course fees from Train the Trainers Programmes</t>
  </si>
  <si>
    <t xml:space="preserve">Fees from Annual Exh. Fair on Talented Youth Arts Works </t>
  </si>
  <si>
    <t>MINISTRY OF WATER RESOURCES</t>
  </si>
  <si>
    <t>CIVIL SERVICE COMMISSION</t>
  </si>
  <si>
    <t>Service Charge on ASCON Examinations</t>
  </si>
  <si>
    <t>MINISTRY OF SCIENCE AND TECHNOLOGY</t>
  </si>
  <si>
    <t>Fees from Demonstration and Display Centres</t>
  </si>
  <si>
    <t>Reg. of Food Processing Outfits in Enugu</t>
  </si>
  <si>
    <t>0e*</t>
  </si>
  <si>
    <t>Food Quality Monitoring and Evaluation Fees</t>
  </si>
  <si>
    <t>Consultancy Service (Feasibility Studies)</t>
  </si>
  <si>
    <t>Sale of Publ. on Raw Materials, Util. &amp; Investment Profiles</t>
  </si>
  <si>
    <t>MINISTRY OF CHIEFTAINCY MATTERS</t>
  </si>
  <si>
    <t>Reg. of Cert. of Autonomous Communities</t>
  </si>
  <si>
    <t>Traditional Rulers Title Permit Fees</t>
  </si>
  <si>
    <t>App. Fees for would-be Traditional Rulers</t>
  </si>
  <si>
    <t>Certificate of Recognition Fees</t>
  </si>
  <si>
    <t>Clearance Fees for Ofala Festivals</t>
  </si>
  <si>
    <t>CUSTOMARY COURT OF APPEAL</t>
  </si>
  <si>
    <t xml:space="preserve">Court Fines </t>
  </si>
  <si>
    <t xml:space="preserve">Court Fees </t>
  </si>
  <si>
    <t>MINISTRY OF ENVIRONMENT</t>
  </si>
  <si>
    <t>Public Toilet Management Fees</t>
  </si>
  <si>
    <t>Pest and Vector Control/Fumigation Fees</t>
  </si>
  <si>
    <t>Environmental Audit/ Impact Assessment</t>
  </si>
  <si>
    <t>Sanitary Offence Fines</t>
  </si>
  <si>
    <t>MINISTRY OF RURAL DEVELOPMENT</t>
  </si>
  <si>
    <t>Fire Service Fees from other Business Houses</t>
  </si>
  <si>
    <t>MINISTRY OF WORKS AND INFRASTRUCTURE</t>
  </si>
  <si>
    <t xml:space="preserve">MINISTRY OF ENUGU CAPITAL TERRITORY </t>
  </si>
  <si>
    <t>Fines from Road Traffic Offence</t>
  </si>
  <si>
    <t>Fines from Unauthorised Installation</t>
  </si>
  <si>
    <t>Installation of Signages</t>
  </si>
  <si>
    <t>Advert Fees from Bus Shelter</t>
  </si>
  <si>
    <t xml:space="preserve">Advert Fees from Lamp Post </t>
  </si>
  <si>
    <t>Advert from Directional Gantries</t>
  </si>
  <si>
    <t>Beautification of major monuments</t>
  </si>
  <si>
    <t>House Numbering</t>
  </si>
  <si>
    <t>Registration of Contractors</t>
  </si>
  <si>
    <t>Out door adverts</t>
  </si>
  <si>
    <t>Parking Fees</t>
  </si>
  <si>
    <t>Adverts on parks</t>
  </si>
  <si>
    <t>AGENCY FOR MASS LITERACY</t>
  </si>
  <si>
    <t>CITIZENS' RIGHT AND MEDIATION CENTRE</t>
  </si>
  <si>
    <t>Registration Fees on Mediation</t>
  </si>
  <si>
    <t>LICENSES</t>
  </si>
  <si>
    <t>Pools Proprietor Licenses</t>
  </si>
  <si>
    <t>Casino Licenses</t>
  </si>
  <si>
    <t xml:space="preserve">Pools Agent Licenses </t>
  </si>
  <si>
    <t>Gaming Houses Licenses</t>
  </si>
  <si>
    <t>Gaming Machine Licenses</t>
  </si>
  <si>
    <t>Snookers Licenses</t>
  </si>
  <si>
    <t>Motor Vehicle Licenses</t>
  </si>
  <si>
    <t>Motor Drivers' Licenses</t>
  </si>
  <si>
    <t>Road Traffic Exams</t>
  </si>
  <si>
    <t>Forestry Game Licenses</t>
  </si>
  <si>
    <t>Forestry Licenses</t>
  </si>
  <si>
    <t>Veterinary Licenses</t>
  </si>
  <si>
    <t>Mass Transit Operators Registration</t>
  </si>
  <si>
    <t>Renewal of Mass Transit Operators Licenses</t>
  </si>
  <si>
    <t>Permit Licences and Concession</t>
  </si>
  <si>
    <t>Clearing of all hawker/vendors off the Street and enforcement of permit</t>
  </si>
  <si>
    <t>EARNINGS AND SALES</t>
  </si>
  <si>
    <t>MINISTRY OF GENDER &amp; SOCIAL DEV.</t>
  </si>
  <si>
    <t>Sale of Maps</t>
  </si>
  <si>
    <t>OFFICE OF THE HEAD OF SERVICE</t>
  </si>
  <si>
    <t>Identity Cards</t>
  </si>
  <si>
    <t>Rent on other bus. Operations within Govt. Premises</t>
  </si>
  <si>
    <t>OFFICE OF THE SECRETARY TO STATE GOVT.</t>
  </si>
  <si>
    <t xml:space="preserve">Enugu State Liaison Office, Abuja Guest House fees </t>
  </si>
  <si>
    <t>Enugu State Liaison office Lagos Guest House fees</t>
  </si>
  <si>
    <t>Identification of Enugu State Indigenes</t>
  </si>
  <si>
    <t>Sale of Veterinary Drugs</t>
  </si>
  <si>
    <t>Sale of Livestock and other Agric Products</t>
  </si>
  <si>
    <t>Sale of Livestock Products and Poultry</t>
  </si>
  <si>
    <t>Sale of Planting Materials (Tree Crops)</t>
  </si>
  <si>
    <t xml:space="preserve">Sale of Market Garden Products </t>
  </si>
  <si>
    <t>Sale of Agric Chemicals/Products</t>
  </si>
  <si>
    <t>Others – Land Allocation Earnings</t>
  </si>
  <si>
    <t>Repair of Vehicles Machines &amp; Equipment</t>
  </si>
  <si>
    <t>Meat Inspection</t>
  </si>
  <si>
    <t xml:space="preserve">Profit from Agricultural Canteen </t>
  </si>
  <si>
    <t>Agricultural Show - Iriji Festival</t>
  </si>
  <si>
    <t>Engineering - Hire of Govt. Vehicle/Equipment</t>
  </si>
  <si>
    <t>Hire of Cold Van</t>
  </si>
  <si>
    <t>Clinic Charge</t>
  </si>
  <si>
    <t>Sale of planting Materials (Food Crops)</t>
  </si>
  <si>
    <t>Sale of Fish and Fishery Equipment</t>
  </si>
  <si>
    <t>Sale of Livestock and Poultry</t>
  </si>
  <si>
    <t>Forestry Products</t>
  </si>
  <si>
    <t>Receipt from Hire of Govt. Vehicle</t>
  </si>
  <si>
    <t xml:space="preserve">Oji River Special Edu. Centre (Sale of Farm Products) </t>
  </si>
  <si>
    <t>Oji River Special Edu. Centre (Sale of Craft Material )</t>
  </si>
  <si>
    <t>Curriculum Dev. Centre (Sale of Instructional Materials)</t>
  </si>
  <si>
    <t>Curriculum Dev. Centre (Business Service Centre)</t>
  </si>
  <si>
    <t>Common Entrance Exams Forms (TTC)</t>
  </si>
  <si>
    <t>POST PRIMARY SCHS MGT  BOARD</t>
  </si>
  <si>
    <t>Technical Sch. - Sale of Workshop Products</t>
  </si>
  <si>
    <t>Sale of Magazine Records Folders for Guidance &amp; Counseling</t>
  </si>
  <si>
    <t>STATE PLANNING COMMISSION</t>
  </si>
  <si>
    <t>Statistical Publications</t>
  </si>
  <si>
    <t>Planning Publications</t>
  </si>
  <si>
    <t>Other Publications</t>
  </si>
  <si>
    <t>Sale of Boarded Vehicles</t>
  </si>
  <si>
    <t>Motor Vehicle Licenses Hire of Casino Equipment</t>
  </si>
  <si>
    <t>Others (Cards and Lucky Game)</t>
  </si>
  <si>
    <t>Sale of Driver's and Conductor's Badge</t>
  </si>
  <si>
    <t>Trading Accounts (Motor Plates)</t>
  </si>
  <si>
    <t>MINISTRY OF INFORMATION</t>
  </si>
  <si>
    <t>Video Recordings and Publication</t>
  </si>
  <si>
    <t>Sale of Publications</t>
  </si>
  <si>
    <t>Hire of Stage and Lighting Equipment</t>
  </si>
  <si>
    <t>Hire of Films and Public Address System</t>
  </si>
  <si>
    <t>Repair of Equipment</t>
  </si>
  <si>
    <t>Sale of Photographs Publication</t>
  </si>
  <si>
    <t>Graphic Arts Design</t>
  </si>
  <si>
    <t>Miscellaneous/Others</t>
  </si>
  <si>
    <t>Payment for Shade</t>
  </si>
  <si>
    <t>Use of Conference Hall</t>
  </si>
  <si>
    <t>MINISTRY OF CULTURE AND TOURISM</t>
  </si>
  <si>
    <t>Cultural Shows</t>
  </si>
  <si>
    <r>
      <t>State Cultural Troupes</t>
    </r>
    <r>
      <rPr>
        <b/>
        <sz val="10"/>
        <rFont val="Arial Narrow"/>
        <family val="2"/>
      </rPr>
      <t xml:space="preserve"> </t>
    </r>
  </si>
  <si>
    <t>Polo Park *</t>
  </si>
  <si>
    <t>Tourism Institute</t>
  </si>
  <si>
    <t>Proceeds from Nike Lake Resort Hotel</t>
  </si>
  <si>
    <t>Proceeds from Presidential Hotel</t>
  </si>
  <si>
    <t>MINISTRY OF COMMERCE &amp; INDUSTRY</t>
  </si>
  <si>
    <t>Sale of Industrial Application Form</t>
  </si>
  <si>
    <t>Fees on Haulage of Industrial Goods/Products</t>
  </si>
  <si>
    <t>Printing on Repayment</t>
  </si>
  <si>
    <t>Stationery Trading Accounts Profit</t>
  </si>
  <si>
    <t>Sale of Law Reports</t>
  </si>
  <si>
    <t>MINISTRY OF JUSTICE</t>
  </si>
  <si>
    <t>Sale of Laws of Enugu State</t>
  </si>
  <si>
    <t>Sale of Law Reports and Documents</t>
  </si>
  <si>
    <t>Cutting of Government Roads</t>
  </si>
  <si>
    <t>Sale of Spare Parts</t>
  </si>
  <si>
    <t>Hire of Plants and Transport Crafts</t>
  </si>
  <si>
    <t>Hire of Fuel Tanker</t>
  </si>
  <si>
    <t>Boarded Stores</t>
  </si>
  <si>
    <t xml:space="preserve">Damage to Public Property (Roads, Electric Fixture etc) </t>
  </si>
  <si>
    <t>LOCAL GOVT SERVICE COMMISSION</t>
  </si>
  <si>
    <t>HOUSE OF ASSEMBLY</t>
  </si>
  <si>
    <t>Sale of Hansard Publications</t>
  </si>
  <si>
    <t>Sales of Signages and House Numbering</t>
  </si>
  <si>
    <t>RENT ON GOVERNMENT PROPERTY</t>
  </si>
  <si>
    <t>org</t>
  </si>
  <si>
    <t xml:space="preserve"> Previous Year’s Land Rent </t>
  </si>
  <si>
    <t>Current Year’s Land Rent</t>
  </si>
  <si>
    <t xml:space="preserve">Penalties on Land Rent </t>
  </si>
  <si>
    <t>Premium Fee on Land Matters</t>
  </si>
  <si>
    <t>Monetization</t>
  </si>
  <si>
    <t xml:space="preserve">Rent on Canteen </t>
  </si>
  <si>
    <t xml:space="preserve"> Rent from FSP - Skill Acquisition Centre</t>
  </si>
  <si>
    <t>Rent from Piggery House Rehabilitation Centre, Emene</t>
  </si>
  <si>
    <t>Rent on Canteens</t>
  </si>
  <si>
    <t>OFFICE OF THE S.S.G.</t>
  </si>
  <si>
    <t>Rent on Canteens within Govt. Premises</t>
  </si>
  <si>
    <t xml:space="preserve">Rent on Senior Staff Quarters </t>
  </si>
  <si>
    <t xml:space="preserve">Rent on Junior Staff Quarters </t>
  </si>
  <si>
    <t>Rents from Parks</t>
  </si>
  <si>
    <t>Sanitary fees</t>
  </si>
  <si>
    <t>Efficient &amp; Gaseous Eblem</t>
  </si>
  <si>
    <t>Out door Advertising</t>
  </si>
  <si>
    <t>Space Letting</t>
  </si>
  <si>
    <t>Rentals</t>
  </si>
  <si>
    <t>Central Reservation Parking Lots</t>
  </si>
  <si>
    <t>INTERESTS, REPAYMENTS AND DIVIDENDS</t>
  </si>
  <si>
    <t xml:space="preserve">Interest on Short Term Deposit </t>
  </si>
  <si>
    <t xml:space="preserve">Dividend </t>
  </si>
  <si>
    <t>Repayment of Loans from Parastatals</t>
  </si>
  <si>
    <t>Interest on Bank Deposits</t>
  </si>
  <si>
    <t>Interest on Treasury Bills</t>
  </si>
  <si>
    <t>Loan Repayments</t>
  </si>
  <si>
    <t>Admin Charges on Loans</t>
  </si>
  <si>
    <t>Other Interests</t>
  </si>
  <si>
    <t>1207xx</t>
  </si>
  <si>
    <t>REIMBURSEMENTS</t>
  </si>
  <si>
    <t xml:space="preserve">Group Personal Accident Insurance Scheme </t>
  </si>
  <si>
    <t xml:space="preserve">Reimbursement from Local Govt. </t>
  </si>
  <si>
    <t xml:space="preserve">Reimbursement of Pensions </t>
  </si>
  <si>
    <t>Reimbursement of Gratuities</t>
  </si>
  <si>
    <t>MISCELLANEOUS</t>
  </si>
  <si>
    <t xml:space="preserve">Other Receipts </t>
  </si>
  <si>
    <t xml:space="preserve">Money Impounded/Lapsed Deposit </t>
  </si>
  <si>
    <t xml:space="preserve">Miscellaneous Income (Other Receipts) </t>
  </si>
  <si>
    <t xml:space="preserve">Overpayment Recovered </t>
  </si>
  <si>
    <t>Resignation Payment in lieu of Notice</t>
  </si>
  <si>
    <t>Sundry Recoveries of Fund on Govt.</t>
  </si>
  <si>
    <t xml:space="preserve">Deposit Lapsed </t>
  </si>
  <si>
    <t>Other Receipts</t>
  </si>
  <si>
    <t>Miscellaneous Income (Other Receipts)</t>
  </si>
  <si>
    <t xml:space="preserve">Miscellaneous Income </t>
  </si>
  <si>
    <t>Sundry Income (Evae Projection/Road obstruction)</t>
  </si>
  <si>
    <t>1101xxx</t>
  </si>
  <si>
    <t>REVENUE FROM FEDERATION ACCOUNT(FAAC)</t>
  </si>
  <si>
    <t>REVENUE FROM FEDERATION ACCOUNT</t>
  </si>
  <si>
    <t>Excess Crude Account Receipts</t>
  </si>
  <si>
    <t>2013 BUDGET</t>
  </si>
  <si>
    <t>ESTIMATES OF ENUGU STATE OF NIGERIA,2013</t>
  </si>
  <si>
    <t>ESTIMATES OF ENUGU STATE OF NIGERIA, 2013</t>
  </si>
  <si>
    <t>ACTUAL REVENUE 2011</t>
  </si>
  <si>
    <t>ESTIMATES 2013</t>
  </si>
  <si>
    <t>REVENUE SUMMARY 2013</t>
  </si>
  <si>
    <t>2013</t>
  </si>
  <si>
    <t>ACTUAL REVENUE GENERATED UP TO 31ST AUG.</t>
  </si>
  <si>
    <t>Renewal of External Auditors</t>
  </si>
  <si>
    <t>Registration of External Auditors</t>
  </si>
  <si>
    <t>ENUGU STATE BUDGET ESTIMATES 2013</t>
  </si>
  <si>
    <t>Junior Sec. Sch. Exam Resit</t>
  </si>
  <si>
    <t>Fire Service fees from Petroleum Product Seller</t>
  </si>
  <si>
    <t>Renewal of Gas Stations</t>
  </si>
  <si>
    <t>Registration of Gas Stations</t>
  </si>
  <si>
    <t>Renewal of Day Care Centre</t>
  </si>
  <si>
    <t>Registration of Day Care Centre</t>
  </si>
  <si>
    <t>Registration of Voluntary Organisation and Adult Social Club</t>
  </si>
  <si>
    <t>Renewal of Voluntary Organisation and Adult Social Club</t>
  </si>
  <si>
    <t>Tender - Registration of Widows Cooperative Societies</t>
  </si>
  <si>
    <t>Earnings from FSP Centre</t>
  </si>
  <si>
    <t xml:space="preserve">Rent on Govt. Property (Approved School Quarters) </t>
  </si>
  <si>
    <t xml:space="preserve">Renewal of Hospitals </t>
  </si>
  <si>
    <t xml:space="preserve">Registration of Hospitals </t>
  </si>
  <si>
    <t>Renewal of Patent Medical Stores</t>
  </si>
  <si>
    <t>Registration of Patent Medical Stores</t>
  </si>
  <si>
    <t>ENUGU STATE HEALTH BOARD</t>
  </si>
  <si>
    <t>Registration of Private Security Companies and Car Trackers Company</t>
  </si>
  <si>
    <t>Water Quality Tests</t>
  </si>
  <si>
    <t>Inspection of Water Tankers</t>
  </si>
  <si>
    <t>Form Fees From Non Formal Education Centres</t>
  </si>
  <si>
    <t>Renewal of Non Formal Education Centres</t>
  </si>
  <si>
    <t>Registration of Non Formal Education Centres</t>
  </si>
  <si>
    <t>Regietration of Tri Cycle (Keke Identification)</t>
  </si>
  <si>
    <t>Renewal of Tri Cycle (Keke Identificatio)</t>
  </si>
  <si>
    <t>Renewal of Private Taxis</t>
  </si>
  <si>
    <t>*</t>
  </si>
  <si>
    <t>License for Water Producing Companies</t>
  </si>
  <si>
    <t>License for Commercial/Private Water Borehole</t>
  </si>
  <si>
    <t>Renewal ofLicense for Commercial/Private Water Borehole</t>
  </si>
  <si>
    <t>Renewal of License for Water Producing Companies</t>
  </si>
  <si>
    <t>Veterinary Clinic Health Charges</t>
  </si>
  <si>
    <t xml:space="preserve">Renewal of Poultry Houses and Hatcheries </t>
  </si>
  <si>
    <t>Temporary Occupation Licenses (TOL)</t>
  </si>
  <si>
    <t>ENUGU STATE TOURISM BOARD</t>
  </si>
  <si>
    <t>Fees from Okpara Square</t>
  </si>
  <si>
    <t>Rent from Onwudiwe Park</t>
  </si>
  <si>
    <t>Rent from Nwodo Close Park</t>
  </si>
  <si>
    <t>Rent from Murtala Moh. Park</t>
  </si>
  <si>
    <t>Rent from Osadebe Park</t>
  </si>
  <si>
    <t>Rent from Ngwo Park</t>
  </si>
  <si>
    <t>Fees from Eze Park</t>
  </si>
  <si>
    <t>Rent from Nnaji Park</t>
  </si>
  <si>
    <t>Airport stand</t>
  </si>
  <si>
    <t>Rent from Ejindu Park</t>
  </si>
  <si>
    <t>Renewal of Hotels and other Tourism Enterprises</t>
  </si>
  <si>
    <t>Registration of Hotels and other Tourism Enterprises</t>
  </si>
  <si>
    <t>Renewal of Artists Group</t>
  </si>
  <si>
    <t>Registration of Artists Group</t>
  </si>
  <si>
    <t>Registration of Mmamwu for Festival</t>
  </si>
  <si>
    <t>Renewal of Mmamwu for Festival</t>
  </si>
  <si>
    <t>Renewal of Contractors</t>
  </si>
  <si>
    <t xml:space="preserve"> Renewal of Business Premises</t>
  </si>
  <si>
    <t>Registration of Business Premises</t>
  </si>
  <si>
    <t xml:space="preserve"> Renewal of Private Schools</t>
  </si>
  <si>
    <t xml:space="preserve">Registration of Private Schools </t>
  </si>
  <si>
    <t>Registartion of Contractors</t>
  </si>
  <si>
    <t>LOCAL GOVERNMENT SERVICE COMMISSION</t>
  </si>
  <si>
    <t>Withholding Tax from Consultant Training of Staffs</t>
  </si>
  <si>
    <t>ENUGU STATE WASTE MANAGEMENT AUTHORITY</t>
  </si>
  <si>
    <t>Sanitation Fees</t>
  </si>
  <si>
    <t>Fees from Industrial Parks</t>
  </si>
  <si>
    <t>Fine from Unclear Drainage/Gutter</t>
  </si>
  <si>
    <t>Debris/excavation</t>
  </si>
  <si>
    <t>Hanging of Banner/Poster</t>
  </si>
  <si>
    <t>ENUGU STATE LIBRARY BOARD</t>
  </si>
  <si>
    <t>Phoyocopy</t>
  </si>
  <si>
    <t>Binding Cgarges</t>
  </si>
  <si>
    <t>Library Registration</t>
  </si>
  <si>
    <t>Internet Access Charges</t>
  </si>
  <si>
    <t>Certification of Newspapers/Others</t>
  </si>
  <si>
    <t>ENUGU STATE BROADCASTING SERVICE</t>
  </si>
  <si>
    <t>Advertisement</t>
  </si>
  <si>
    <t>Joint Ventures</t>
  </si>
  <si>
    <t>Trade Fait/Great Festival</t>
  </si>
  <si>
    <t>Gust House Monitisation</t>
  </si>
  <si>
    <t>Rentals for Installation of DSTV</t>
  </si>
  <si>
    <t>Sundry/Others</t>
  </si>
  <si>
    <t>INDEPENDENT ELECTORAL COMMISSION</t>
  </si>
  <si>
    <t>Sale of Election Form</t>
  </si>
  <si>
    <t>10% 0f External Auditors Fees</t>
  </si>
  <si>
    <t>5% Withholding Tax from Contractors</t>
  </si>
  <si>
    <t>ENUGU STATE WATER CORPORATION</t>
  </si>
  <si>
    <t>Water Rate Unmetered</t>
  </si>
  <si>
    <t>Water Rate Metered</t>
  </si>
  <si>
    <t>Sales of Water (Tanker)</t>
  </si>
  <si>
    <t>Water Connection</t>
  </si>
  <si>
    <t>School Fees from Regular Pre-ND</t>
  </si>
  <si>
    <t>School Fees from Regular Pre-NDI</t>
  </si>
  <si>
    <t>School Fees from Regular NDII</t>
  </si>
  <si>
    <t>Hostel Fees</t>
  </si>
  <si>
    <t>Hire of Matric Gown</t>
  </si>
  <si>
    <t>Technical services</t>
  </si>
  <si>
    <t>Consultancy Services</t>
  </si>
  <si>
    <t>Hire of College Property</t>
  </si>
  <si>
    <t>Sales of Admission Forms</t>
  </si>
  <si>
    <t>Sales of Farm Produces: Crops</t>
  </si>
  <si>
    <t>Saes of Farm Produces: Livestock</t>
  </si>
  <si>
    <t>Sales of Farm Produces: Fish</t>
  </si>
  <si>
    <t>INSTITUTE OF MANAGEMENT AND TECHNOLOGY, ENUGU</t>
  </si>
  <si>
    <t>Regular Programme (ND&amp;HND)</t>
  </si>
  <si>
    <t>Acceptance Fees</t>
  </si>
  <si>
    <t>ESBS/IMT Poly Air</t>
  </si>
  <si>
    <t>Deferment of Admissions</t>
  </si>
  <si>
    <t>Hostel Accommodation</t>
  </si>
  <si>
    <t>Screening Exam Fees</t>
  </si>
  <si>
    <t>Hire of IMT Facilities/Academic Gown</t>
  </si>
  <si>
    <t>Endowment Fund</t>
  </si>
  <si>
    <t>Review of Scripts</t>
  </si>
  <si>
    <t>Students'Transcript</t>
  </si>
  <si>
    <t>Break Down of Result</t>
  </si>
  <si>
    <t>Registration/Review of Contracts/Ass</t>
  </si>
  <si>
    <t>Change of Course Fees</t>
  </si>
  <si>
    <t>Re-Admission Fees</t>
  </si>
  <si>
    <t>40% IMT/ANAMCO (Joint Venture)</t>
  </si>
  <si>
    <t>Prelim Programme</t>
  </si>
  <si>
    <t>Part Time Programme/Others</t>
  </si>
  <si>
    <t>Examination Misconduct</t>
  </si>
  <si>
    <t>Notification of result/Testimonial</t>
  </si>
  <si>
    <t>Late registratration Fees</t>
  </si>
  <si>
    <t>Loss of Receipts</t>
  </si>
  <si>
    <t>Jamb Forms (Pre ND)</t>
  </si>
  <si>
    <t>Development Fees</t>
  </si>
  <si>
    <t>Alumni Fees</t>
  </si>
  <si>
    <t>Convocation</t>
  </si>
  <si>
    <t>Accreditation Fees</t>
  </si>
  <si>
    <t>Verification Fees</t>
  </si>
  <si>
    <t>Project Fees</t>
  </si>
  <si>
    <t>Knowledge Centre</t>
  </si>
  <si>
    <t>Late Conversion of Tellers</t>
  </si>
  <si>
    <t>Computer Cards/admission Cards</t>
  </si>
  <si>
    <t>Insurance</t>
  </si>
  <si>
    <t>Prequalification Fees for contracts</t>
  </si>
  <si>
    <t>Commission on Scratch Cards</t>
  </si>
  <si>
    <t>Porcessing Fees (Other Instituyion)</t>
  </si>
  <si>
    <t>Technology Fees</t>
  </si>
  <si>
    <t>Sale of Admission Forms</t>
  </si>
  <si>
    <t>Sale of File Jacket/Reg Mat</t>
  </si>
  <si>
    <t>Sale ofLog/Reg Booklets etc</t>
  </si>
  <si>
    <t>Sale of Alumni Stickers</t>
  </si>
  <si>
    <t>Sale of Clearance Form</t>
  </si>
  <si>
    <t>Interest on Fixed Deposit</t>
  </si>
  <si>
    <t>Rent from Staff Quarters</t>
  </si>
  <si>
    <t>Rent from Shopping Centre/Caffe</t>
  </si>
  <si>
    <t>ESUT TEACHING HOSPITAL PARKLANE, ENUGU</t>
  </si>
  <si>
    <t>Theatre/Surgical Fees</t>
  </si>
  <si>
    <t>Central Sterile and Sterilisation Department</t>
  </si>
  <si>
    <t>Children Emergency</t>
  </si>
  <si>
    <t>Blood Bank</t>
  </si>
  <si>
    <t>Utility Charges</t>
  </si>
  <si>
    <t>Pharmacy</t>
  </si>
  <si>
    <t>Maternity Department</t>
  </si>
  <si>
    <t>Accident and Emergency</t>
  </si>
  <si>
    <t>Ophtalmology Department (Eye)</t>
  </si>
  <si>
    <t>Radiology Deparment</t>
  </si>
  <si>
    <t>Medical Records</t>
  </si>
  <si>
    <t>Laboratory Department</t>
  </si>
  <si>
    <t>E.N.T. Clinic</t>
  </si>
  <si>
    <t>Medical Ward</t>
  </si>
  <si>
    <t>Out Patients Clinics</t>
  </si>
  <si>
    <t>Amenity Ward</t>
  </si>
  <si>
    <t>Ambulance</t>
  </si>
  <si>
    <t>Immunization</t>
  </si>
  <si>
    <t>Mortuary</t>
  </si>
  <si>
    <t>Physiotheraphy</t>
  </si>
  <si>
    <t xml:space="preserve">Paediatric Ward </t>
  </si>
  <si>
    <t>Surgical Ward</t>
  </si>
  <si>
    <t>Family Planning</t>
  </si>
  <si>
    <t>Histopathology</t>
  </si>
  <si>
    <t>Administrative Fees</t>
  </si>
  <si>
    <t>National Heath Insurance</t>
  </si>
  <si>
    <t>Bad Debt Recovered</t>
  </si>
  <si>
    <t>Bid/Registration of Suppliers</t>
  </si>
  <si>
    <t>Free Maternal and Child (FMCH)</t>
  </si>
  <si>
    <t>School of Nursing</t>
  </si>
  <si>
    <t>School of Midwifery</t>
  </si>
  <si>
    <t>ENUGU STATE COLLEGE OF EDUCATION (TECHNICAL), ENUGU</t>
  </si>
  <si>
    <t>Students Fees</t>
  </si>
  <si>
    <t>Hire of Gowns</t>
  </si>
  <si>
    <t>Authentication of Receipts</t>
  </si>
  <si>
    <t>Late Payment Penalty</t>
  </si>
  <si>
    <t>Testimonial Fees</t>
  </si>
  <si>
    <t>Course Forms Fees</t>
  </si>
  <si>
    <t>Notification of Results</t>
  </si>
  <si>
    <t>Exam Misconduct Fees</t>
  </si>
  <si>
    <t>Library and Hostel Fines</t>
  </si>
  <si>
    <t>Arrears of Fees</t>
  </si>
  <si>
    <t>Deferment Fees</t>
  </si>
  <si>
    <t>Students Assoc reg Fees</t>
  </si>
  <si>
    <t>Teaching Practice/Log Bks</t>
  </si>
  <si>
    <t>JAMB Adm Letters</t>
  </si>
  <si>
    <t>Lab/Med Screening Fees</t>
  </si>
  <si>
    <t>Certification Verification</t>
  </si>
  <si>
    <t xml:space="preserve">Tendering Fees </t>
  </si>
  <si>
    <t>Registration of Contractor</t>
  </si>
  <si>
    <t>Screening test Fees</t>
  </si>
  <si>
    <t>sale of ID Cards</t>
  </si>
  <si>
    <t>Interest Income</t>
  </si>
  <si>
    <t>Sales of Art works</t>
  </si>
  <si>
    <t>Sales of  Stamps</t>
  </si>
  <si>
    <t>Bookshop Sales</t>
  </si>
  <si>
    <t>Insurance Claim Recd</t>
  </si>
  <si>
    <t>Donation Received</t>
  </si>
  <si>
    <t>Water Tanker Ops</t>
  </si>
  <si>
    <t>Certificate Evaluation</t>
  </si>
  <si>
    <t>WAEC/NECO Approval for SSIII</t>
  </si>
  <si>
    <t>Transcript Fees</t>
  </si>
  <si>
    <t>RETAINED REVENUE BY PARASTATALS AND TERTIARY INSTITUTIONS</t>
  </si>
  <si>
    <t>COLLEGE OF AGRICULTURE &amp; AGRO ENTREPRENEURSHIP, IWOLLO</t>
  </si>
  <si>
    <t>1% Training Fund</t>
  </si>
  <si>
    <t>COAL CITY TRANSPORT SERVICES</t>
  </si>
  <si>
    <t>Sales of Tickets</t>
  </si>
  <si>
    <t>Charter/Hire of Buses</t>
  </si>
  <si>
    <t>Branding/Advertisement Placement Fees</t>
  </si>
  <si>
    <t>RENT  ON GOVERNMENT PROPERTY</t>
  </si>
  <si>
    <t>ENUGU STATE MARKETING COMPANY LTD.</t>
  </si>
  <si>
    <t>Agricultural Products</t>
  </si>
  <si>
    <t>Trading</t>
  </si>
  <si>
    <t xml:space="preserve"> TOTAL</t>
  </si>
  <si>
    <t>GRAND TOTAL OF STATE REVENUE</t>
  </si>
  <si>
    <t>RETAINED REVENUE SUMMARY 2013 BY PARASTATALS AND TERTIARY INSTITUTIONS</t>
  </si>
  <si>
    <t>See Statutory Allocation</t>
  </si>
  <si>
    <t>REVENUE AS AT AUG.  2012</t>
  </si>
  <si>
    <t>MINISTRY OF INFORMATION (CONT.)</t>
  </si>
  <si>
    <t>GOVT. PRINTING AND STATIONERY DEPT.</t>
  </si>
  <si>
    <t>INSTITUTE OF MANAGEMENT AND TECHNOLOGY, ENUGU (CONT.)</t>
  </si>
  <si>
    <t>ESUT TEACHING HOSPITAL PARKLANE, ENUGU (CONT.)</t>
  </si>
  <si>
    <t>ENUGU STATE COLLEGE OF EDUCATION (TECHNICAL), ENUGU (CONT.)</t>
  </si>
  <si>
    <t>ESTIMATES OF ENUGU OF NIGERIA, 2013</t>
  </si>
  <si>
    <t>RECURRENT EXPENDITURE SUMMARY SHOWING ESTABLISHMENT, PERSONNEL COSTS, OVERHEAD COSTS</t>
  </si>
  <si>
    <t>AND SUBVENTION TO PAEASTATALS/TERTIARY INSTITUTIONS</t>
  </si>
  <si>
    <t>FUND CODE</t>
  </si>
  <si>
    <t>ORG. CODE</t>
  </si>
  <si>
    <t>SUB-ORG CODE</t>
  </si>
  <si>
    <t>MINISTRY/DEPARTMENT/AGENCY</t>
  </si>
  <si>
    <t>ESTABLISHMENT</t>
  </si>
  <si>
    <t>TOTAL RECURRENT BUDGET '2012</t>
  </si>
  <si>
    <t>PERSONNEL COSTS '2013</t>
  </si>
  <si>
    <t>OVERHEAD COSTS '2013</t>
  </si>
  <si>
    <t>SUB '2013</t>
  </si>
  <si>
    <t>TOTAL RECURRENT PROVISION '2013</t>
  </si>
  <si>
    <t>(8a)</t>
  </si>
  <si>
    <t>(8b)</t>
  </si>
  <si>
    <t>OFFICE OF THE EXECUTIVE GOVERNOR</t>
  </si>
  <si>
    <t>Project Development and Implementation Dept.</t>
  </si>
  <si>
    <t>Dept of Due Process and budget Monitoring</t>
  </si>
  <si>
    <t>State Economic planning Commission</t>
  </si>
  <si>
    <t>Enugu State Emergency Management Agency</t>
  </si>
  <si>
    <t>Enugu State Economic Development Unit</t>
  </si>
  <si>
    <t>Rangers Management Corporation</t>
  </si>
  <si>
    <t>Volunteer Service Agency(VSA)</t>
  </si>
  <si>
    <t>Nigerian Security and Civil Defence</t>
  </si>
  <si>
    <t>Enugu State Action committee on aids(ENSACA)</t>
  </si>
  <si>
    <t>PIB/SERVICOM</t>
  </si>
  <si>
    <t>OFFICE OF THE DEPUTY GOVERNOR</t>
  </si>
  <si>
    <t>Boundary Adjustment Commission</t>
  </si>
  <si>
    <t>OFFICE OF THE SECTERATRY TO THE STATE GOVERNMENT</t>
  </si>
  <si>
    <t>Enugu State Liaison Office Abuja</t>
  </si>
  <si>
    <t>Enugu State Liaison Office Lagos</t>
  </si>
  <si>
    <t>Sub-liaison office Kaduna</t>
  </si>
  <si>
    <t>Economic Affairs and parastatals</t>
  </si>
  <si>
    <t>Muslim Pilgrim Board</t>
  </si>
  <si>
    <t>Christian Pilgrim Board</t>
  </si>
  <si>
    <t>Economic Affairs Unit</t>
  </si>
  <si>
    <t>OFFICE OF THE HEAD OF STATE CIVIL SERVICE</t>
  </si>
  <si>
    <t>Public Service Department</t>
  </si>
  <si>
    <t>Establishment, Pension and Training</t>
  </si>
  <si>
    <t>Consolidated Officers(CRFC)</t>
  </si>
  <si>
    <t>MINISTRY OF AGRICULTURE AND NATERAL RESOURCES</t>
  </si>
  <si>
    <t>Enugu State Agricultural Development programme(ENADEP)</t>
  </si>
  <si>
    <t>Enugu State Tractor Hiring Services</t>
  </si>
  <si>
    <t>Fertilizer Procurement and Distribution Company Ltd</t>
  </si>
  <si>
    <t>United Palm produce</t>
  </si>
  <si>
    <t>Adarice Production Company</t>
  </si>
  <si>
    <t>Veterinary School Achi</t>
  </si>
  <si>
    <t>College of Agriculture and Agro Entrepreneurship Iwollo</t>
  </si>
  <si>
    <t>Enugu State Marketing Company</t>
  </si>
  <si>
    <t>Nike Lake Resort Hotel</t>
  </si>
  <si>
    <t>Presidential Hotel, Enugu</t>
  </si>
  <si>
    <t>Small and Medium-Scale Enterprises promotion</t>
  </si>
  <si>
    <t>Flour Mills Limited, Emene</t>
  </si>
  <si>
    <t>Examinations Development Centre</t>
  </si>
  <si>
    <t>Post Primary Schools Management Board(PPSMB)</t>
  </si>
  <si>
    <t>Enugu State Universal Basic Educational Board</t>
  </si>
  <si>
    <t>Enugu State Science, Technical and Vocational Schools Board</t>
  </si>
  <si>
    <t>Enugu State University of Science and Technology(ESUT)</t>
  </si>
  <si>
    <t xml:space="preserve">ESUT College of Medicine </t>
  </si>
  <si>
    <t>Institute of Management and Technology(IMT)</t>
  </si>
  <si>
    <t>Mass Literacy</t>
  </si>
  <si>
    <t>Enugu State college of Education Technical</t>
  </si>
  <si>
    <t>Special Education Centre, Oji River</t>
  </si>
  <si>
    <t>Special Education Centre, Ogbete</t>
  </si>
  <si>
    <t>Enugu State Library Board</t>
  </si>
  <si>
    <t>Education Resource Centre, Enugu</t>
  </si>
  <si>
    <t>MINISTRY OF FINANCE AND ECONOMIC DEVELOPMENT</t>
  </si>
  <si>
    <t>Office of the state Accountant General</t>
  </si>
  <si>
    <t>Board of Internal Revenues</t>
  </si>
  <si>
    <t>Enugu State Gaming Commission</t>
  </si>
  <si>
    <t>State Health Board(SHB)</t>
  </si>
  <si>
    <t>Park LANE Specialist Hospital</t>
  </si>
  <si>
    <t>Grants to Hospital</t>
  </si>
  <si>
    <t>Government Printing and Stationary Dept. (Government Press)</t>
  </si>
  <si>
    <t>Enugu State printing and publishing Company (Daily Star)</t>
  </si>
  <si>
    <t>ESBS/TV</t>
  </si>
  <si>
    <t>Legal Aids Council</t>
  </si>
  <si>
    <t>Citizens' Right and Mediation Centre</t>
  </si>
  <si>
    <t>Administrator-General/Public Trustees</t>
  </si>
  <si>
    <t xml:space="preserve">MINISTRY OF LANDS AND URBAN DEVELOPMENT </t>
  </si>
  <si>
    <t>MINISTRY OF LOCAL GOVT.  MATTERS</t>
  </si>
  <si>
    <t>Enugu State Rural Water Supply and Sanitation Agency(RUWASSA)</t>
  </si>
  <si>
    <t>Enugu Water Corporation</t>
  </si>
  <si>
    <t>Small town water and sanitation agency</t>
  </si>
  <si>
    <t>MINISTRY OF CHIEFTANCY MATTERS</t>
  </si>
  <si>
    <t>Raw Materials Display Center</t>
  </si>
  <si>
    <t>MINISTRY OF HUMAN DEV. AND POVERTY REDUCTION</t>
  </si>
  <si>
    <t>Co-operative College</t>
  </si>
  <si>
    <t>MINISTRY OF GENDER AFFAIRS AND SOCIAL DEV.</t>
  </si>
  <si>
    <t>Vocational and Rehabilitation Center</t>
  </si>
  <si>
    <t>Skills Acquisition Center, Uwani</t>
  </si>
  <si>
    <t>FSP Medical Center</t>
  </si>
  <si>
    <t>Social Welfare Center, Emene</t>
  </si>
  <si>
    <t>State Approved School Ngwo</t>
  </si>
  <si>
    <t>Remand Home Akwuke</t>
  </si>
  <si>
    <t>Games Village, Awgu</t>
  </si>
  <si>
    <t>Spors council</t>
  </si>
  <si>
    <t>N Y S C</t>
  </si>
  <si>
    <t>Enugu state waste management  Authourity(ESWAMA)</t>
  </si>
  <si>
    <t>Forestry Commission</t>
  </si>
  <si>
    <t>ENTRACO</t>
  </si>
  <si>
    <t>Enugu Coal City Transport</t>
  </si>
  <si>
    <t>Rural Access Mobility Project (RAMP)</t>
  </si>
  <si>
    <t>Rural Development Authourity</t>
  </si>
  <si>
    <t>Community Development Agency</t>
  </si>
  <si>
    <t>Rural Electrifition Board</t>
  </si>
  <si>
    <t>Enugu State Fire Service</t>
  </si>
  <si>
    <t>Community and Social Development Project</t>
  </si>
  <si>
    <t>MINISTRY OF  LABOUR AND PRODUCTIVITY</t>
  </si>
  <si>
    <t>MINISTRY OF CULTURE AND TOURSIM</t>
  </si>
  <si>
    <t>Tourism Board</t>
  </si>
  <si>
    <t>Council for Arts and Culture</t>
  </si>
  <si>
    <t xml:space="preserve">MINISTRY OF HOUSING </t>
  </si>
  <si>
    <t>Enugu State Housing Corporation</t>
  </si>
  <si>
    <t>LOCAL GOVERNMENT PENSIONS BOARD</t>
  </si>
  <si>
    <t>OFFICE OF THE AUDITOR GENERAL OF THE STATE</t>
  </si>
  <si>
    <t>OFFICE OF THE AUDITOR GENERAL OF THE LOCAL GOVERNMNET</t>
  </si>
  <si>
    <t>ENUGU STATE HOUSE OF ASEMBLY(THE LEGISTLATURE)</t>
  </si>
  <si>
    <t>THE STATE JUDICIARY</t>
  </si>
  <si>
    <t>CUSTORMARY COURT OF APPEAL</t>
  </si>
  <si>
    <t>JUDICIAL SERVICE COMMISSION</t>
  </si>
  <si>
    <t>STATE INDEPENDENCE ELECTORAL COMMISSION</t>
  </si>
  <si>
    <t>MINISTRY OF BUDGET AND PLANNING</t>
  </si>
  <si>
    <t>MDG Oversight  Committee (Imprest)</t>
  </si>
  <si>
    <t xml:space="preserve">MINISTRY OF ENUGU  CAPITAL TERRITORY </t>
  </si>
  <si>
    <t>MINISTRY OF INTERMINISTERIAL AFFAIRS</t>
  </si>
  <si>
    <t>Sub-TOTAL(RECURRENT EXPENDITURE)</t>
  </si>
  <si>
    <t>TRANSFER OF CAPITAL DEVELOPMENT FUND</t>
  </si>
  <si>
    <t>GRAND TOTAL RECURRENT EXPENDITUTRE</t>
  </si>
  <si>
    <t>(5b) '2013</t>
  </si>
  <si>
    <t>(5a) '2012</t>
  </si>
  <si>
    <t>1202103A</t>
  </si>
  <si>
    <t>Registration of Buses</t>
  </si>
  <si>
    <t xml:space="preserve">    (b) Excess Crude Account Receipts</t>
  </si>
  <si>
    <t xml:space="preserve">    (c) Ecological Fund</t>
  </si>
  <si>
    <t xml:space="preserve">    (d) Others</t>
  </si>
  <si>
    <t xml:space="preserve">    (b) Outstanding Allowances to Civil Servants etc.</t>
  </si>
  <si>
    <t xml:space="preserve">    (c) Consolidated Revenue Fund Charges</t>
  </si>
  <si>
    <t>5</t>
  </si>
  <si>
    <t>6</t>
  </si>
  <si>
    <t>7</t>
  </si>
  <si>
    <t>8</t>
  </si>
  <si>
    <t>9</t>
  </si>
  <si>
    <t>ESTIMATES OF ENUGU STATE OF NIGERIA</t>
  </si>
  <si>
    <t>EXPENDITURE</t>
  </si>
  <si>
    <t>FUND CODE - 11505 - CONSOLIDATED REVENUE FUND CHARGES (CRFC) 2013</t>
  </si>
  <si>
    <t>CLASS'N CODE AND TYPE</t>
  </si>
  <si>
    <t xml:space="preserve">DETAILS OF EXPENDITURE </t>
  </si>
  <si>
    <t xml:space="preserve">ESTABLISHMENT </t>
  </si>
  <si>
    <t>PROVISION</t>
  </si>
  <si>
    <t>ACTUAL EXPENDITURE</t>
  </si>
  <si>
    <t>Pension and Gratuities</t>
  </si>
  <si>
    <t>Executive Governor</t>
  </si>
  <si>
    <t xml:space="preserve"> </t>
  </si>
  <si>
    <t>Deputy Governor</t>
  </si>
  <si>
    <t>Secretary to the State Government</t>
  </si>
  <si>
    <t>Chief of Staff</t>
  </si>
  <si>
    <t>Head of Service</t>
  </si>
  <si>
    <t>Commissioners</t>
  </si>
  <si>
    <t>Special Advisers</t>
  </si>
  <si>
    <t>Senior Special Assistants</t>
  </si>
  <si>
    <t>Special Assistants</t>
  </si>
  <si>
    <t>Permanent  Secretaries</t>
  </si>
  <si>
    <t>Accountant-General</t>
  </si>
  <si>
    <t>Auditor-General (State)</t>
  </si>
  <si>
    <t>Auditor-General (Local Government)</t>
  </si>
  <si>
    <t>Chairman &amp; CSC Members</t>
  </si>
  <si>
    <t>Chairman &amp; ENSIEC Members</t>
  </si>
  <si>
    <t>Chairman &amp; LGSC Members</t>
  </si>
  <si>
    <t>Chairman &amp; PPSMB Members</t>
  </si>
  <si>
    <t>Chairman &amp; STUSMB &amp; Secretary</t>
  </si>
  <si>
    <t>Chairman BIR</t>
  </si>
  <si>
    <t>Chief Press Secretary</t>
  </si>
  <si>
    <t>MD'S Coordinators &amp; GM</t>
  </si>
  <si>
    <t>Executive secretaries</t>
  </si>
  <si>
    <t>Liaison Officers</t>
  </si>
  <si>
    <t>Personal Chef</t>
  </si>
  <si>
    <t>Chief Protocol Officer</t>
  </si>
  <si>
    <t>Personal Fitness Instructor</t>
  </si>
  <si>
    <t>Members J.C.</t>
  </si>
  <si>
    <t>Full Time Secretary</t>
  </si>
  <si>
    <t>Public Debt Charges</t>
  </si>
  <si>
    <t>Severance Allowances</t>
  </si>
  <si>
    <t>Mandatory Insurance for Civil Servants</t>
  </si>
  <si>
    <t>Liaison Officers (Local Government)</t>
  </si>
  <si>
    <t>General Manager/MD</t>
  </si>
  <si>
    <t>2012 REVISED BUDGET</t>
  </si>
  <si>
    <t>2013  BUDGET SIZE     -     SUMMARY</t>
  </si>
  <si>
    <t>( Sale of State Owned Enterprises)</t>
  </si>
  <si>
    <t>Commercialisation/Privatisation of Government Companies</t>
  </si>
  <si>
    <t>(i.e Revenue from Land)</t>
  </si>
  <si>
    <t>Development Charge - Statutory Right of Occupancy</t>
  </si>
  <si>
    <t>2013 NM</t>
  </si>
  <si>
    <t>2012 NM</t>
  </si>
  <si>
    <t xml:space="preserve">ESTIMATES </t>
  </si>
  <si>
    <t>DETAILS OF RECEIPTS</t>
  </si>
  <si>
    <t>S/NO.</t>
  </si>
  <si>
    <t>2013 CAPITAL RECEIPT SUMMARY</t>
  </si>
  <si>
    <t>ESTIMATE OF ENUGU STATE OF NIGERIA</t>
  </si>
  <si>
    <t>ENSACA</t>
  </si>
  <si>
    <t>PATH Grant for Health Projects</t>
  </si>
  <si>
    <t>ESSPIN Grant for School Rehabilitation</t>
  </si>
  <si>
    <t>v) Basic Education</t>
  </si>
  <si>
    <t>iv) Micro credit scheme</t>
  </si>
  <si>
    <t>iii) Inter-Local Government Roads</t>
  </si>
  <si>
    <t>ii) Rural Electrification</t>
  </si>
  <si>
    <t>i) FMCH</t>
  </si>
  <si>
    <t>Local Government Contribution towards Partnership Projects</t>
  </si>
  <si>
    <t>FGN Special Intervention on Agricultural Value Chain</t>
  </si>
  <si>
    <t>Programme</t>
  </si>
  <si>
    <t>Federal Government Grant for Root and Tuber Expansion</t>
  </si>
  <si>
    <t>Federal Government Grant for Food Security NPFS</t>
  </si>
  <si>
    <t>Tertiary Institution Development</t>
  </si>
  <si>
    <t>Education Tax Fund for Primary, Sec. and</t>
  </si>
  <si>
    <t>Federal Government Grant for UBE</t>
  </si>
  <si>
    <t>Water to Small Town Units</t>
  </si>
  <si>
    <t xml:space="preserve">E.U/Water Aids Assistance for Provision of </t>
  </si>
  <si>
    <t>Federal Government Grant for MDG</t>
  </si>
  <si>
    <t>v) Planning and Communication</t>
  </si>
  <si>
    <t>iv) Protection and Participation</t>
  </si>
  <si>
    <t>iii) Water, Sanitation and Hygiene</t>
  </si>
  <si>
    <t>ii)  Basic Education</t>
  </si>
  <si>
    <t>i)  Survival and Early Child Care</t>
  </si>
  <si>
    <t>UNICEF Grants for:</t>
  </si>
  <si>
    <t>GRANTS</t>
  </si>
  <si>
    <t>2013 CAPITAL RECEIPT</t>
  </si>
  <si>
    <t>World Bank Loan for Urban Water</t>
  </si>
  <si>
    <t>World Bank Loan for Commercial Agriculture</t>
  </si>
  <si>
    <t>World Bank Loan for FADAMA</t>
  </si>
  <si>
    <t>Development Project</t>
  </si>
  <si>
    <t>World Bank Assistance to Community and Social</t>
  </si>
  <si>
    <t>Project (RAMP)</t>
  </si>
  <si>
    <t>World Bank Loan for Rural Access Mobility</t>
  </si>
  <si>
    <t>EXTERNAL LOAN (DRAWDOWN)</t>
  </si>
  <si>
    <t>Internal Loans</t>
  </si>
  <si>
    <t>INTERNAL LOANS</t>
  </si>
  <si>
    <t xml:space="preserve">2013 CAPITAL RECEIPT </t>
  </si>
  <si>
    <t>VALUE ADDED TAX (VAT)</t>
  </si>
  <si>
    <t>Contribution to Capital Development Fund</t>
  </si>
  <si>
    <t>TRANSFER FROM CONSOLIDATED REVENUE FUND</t>
  </si>
  <si>
    <t>Opening Balance from Previous Financial Year</t>
  </si>
  <si>
    <t>OPENING BALANCE FROM PREVIOUS FINANCIAL YEAR</t>
  </si>
  <si>
    <t>Grants</t>
  </si>
  <si>
    <t>External Loans(Drawdown)</t>
  </si>
  <si>
    <t xml:space="preserve">Internal Loans </t>
  </si>
  <si>
    <t xml:space="preserve">Transfer from Consolidated Revenue Fund </t>
  </si>
  <si>
    <t>CLASS'N</t>
  </si>
  <si>
    <t>ECONOMIC</t>
  </si>
  <si>
    <t>ENUGU STATE GOVERNMENT</t>
  </si>
  <si>
    <t>2013 CAPITAL EXPENDITURE ESTIMATE</t>
  </si>
  <si>
    <t>SUMMARY OF CAPITAL BUDGET SECTORAL ALLOCATION</t>
  </si>
  <si>
    <t>S/N</t>
  </si>
  <si>
    <t>SECTORS</t>
  </si>
  <si>
    <t>2013 TREASURY COMPONENT NM</t>
  </si>
  <si>
    <t>2013 EXTERNAL COMPONENT NM</t>
  </si>
  <si>
    <t xml:space="preserve">TOTAL NM </t>
  </si>
  <si>
    <t>SOCIAL SERVICES</t>
  </si>
  <si>
    <t>ENVIRONMENT</t>
  </si>
  <si>
    <t>GENERAL ADMINISTRATION</t>
  </si>
  <si>
    <t>SUMMARY OF 2013 BUDGET PROVISIONS BASED ON THEMATIC AREAS</t>
  </si>
  <si>
    <t>THEMATIC AREAS</t>
  </si>
  <si>
    <t>RECURRENT(N)</t>
  </si>
  <si>
    <t>CAPITAL (N)</t>
  </si>
  <si>
    <t xml:space="preserve">TOTAL FOR 2013 (NM) </t>
  </si>
  <si>
    <t>Agriculture</t>
  </si>
  <si>
    <t>Environment</t>
  </si>
  <si>
    <t>Trade, Commerce and Industry and Human Dev.</t>
  </si>
  <si>
    <t>Infrastructure</t>
  </si>
  <si>
    <t>Education</t>
  </si>
  <si>
    <t>Health</t>
  </si>
  <si>
    <t>Information, Culture and Tourism</t>
  </si>
  <si>
    <t>Lands, Housing and Urban Development</t>
  </si>
  <si>
    <t>Water and Sanitation</t>
  </si>
  <si>
    <t>Good Governance and Security</t>
  </si>
  <si>
    <t>Justice, Law and Order</t>
  </si>
  <si>
    <t xml:space="preserve">Community and Rural Dev. </t>
  </si>
  <si>
    <t>Gender and Social Dev.</t>
  </si>
  <si>
    <t>Youths and Sports</t>
  </si>
  <si>
    <t>Science and Tech</t>
  </si>
  <si>
    <t>Finance</t>
  </si>
  <si>
    <t>SUMMARY OF 2013 CAPITAL BUDGET PROVISIONS BASED ON THEMATIC AREAS</t>
  </si>
  <si>
    <t>CAPITAL (NM)</t>
  </si>
  <si>
    <t>Youth and Sports</t>
  </si>
  <si>
    <t xml:space="preserve">                SUMMARY OF ALLOCATION OF MINISTRIES, DEPARTMENTS AND AGENCIES (MDAs)</t>
  </si>
  <si>
    <t>ECONOMIC SECTOR SUMMARY FOR 2013 CAPITAL BUDGET</t>
  </si>
  <si>
    <t>MINISTRIES, DEPARTMENTS AND AGENCIES</t>
  </si>
  <si>
    <t>2013 TREASURY COMPONENT (NM)</t>
  </si>
  <si>
    <t>2013 EXTERNAL COMPONENT (NM)</t>
  </si>
  <si>
    <t xml:space="preserve">TOTAL (NM) </t>
  </si>
  <si>
    <t>Ministry of Agriculture</t>
  </si>
  <si>
    <t>ENADEP</t>
  </si>
  <si>
    <t>Ministry of Finance</t>
  </si>
  <si>
    <t>Ministry of Budget and Planning</t>
  </si>
  <si>
    <t xml:space="preserve">Office of Accountant General </t>
  </si>
  <si>
    <t>Board of Internal Revenue</t>
  </si>
  <si>
    <t>Gaming Commission</t>
  </si>
  <si>
    <t>Ministry of Commerce &amp; Industry</t>
  </si>
  <si>
    <t>Ministry of Science &amp; Technology</t>
  </si>
  <si>
    <t>Ministry of Works and Infrastructure</t>
  </si>
  <si>
    <t>RAMP</t>
  </si>
  <si>
    <t>Ministry of Transport</t>
  </si>
  <si>
    <t>Rural Electrification Board</t>
  </si>
  <si>
    <t>SME</t>
  </si>
  <si>
    <t>College of Agric. &amp; Agro-Entreprenurship, Iwollo</t>
  </si>
  <si>
    <t>SOCIAL SERVICE SECTOR SUMMARY FOR 2013 BUDGET</t>
  </si>
  <si>
    <t>Ministry of Education</t>
  </si>
  <si>
    <t>State Agency for Mass Literacy,Adult and Non Formal Education</t>
  </si>
  <si>
    <t>ENSUBEB</t>
  </si>
  <si>
    <t>PPSMB</t>
  </si>
  <si>
    <t>Enugu State University of Science &amp; Technology (ESUT)</t>
  </si>
  <si>
    <t>IMT</t>
  </si>
  <si>
    <t>Enugu State College of Education (Tech)</t>
  </si>
  <si>
    <t xml:space="preserve">Science, Technical &amp; Vocational Schools Mgt Board </t>
  </si>
  <si>
    <t xml:space="preserve">Enugu State Scholarship and Loans Board </t>
  </si>
  <si>
    <t xml:space="preserve">Enugu State Library Board </t>
  </si>
  <si>
    <t>Ministry of Health</t>
  </si>
  <si>
    <t xml:space="preserve">ESUT Teaching Hospital, Parklane </t>
  </si>
  <si>
    <t>Enugu State Agency for the Control of HIV/AIDS (ENSACA)</t>
  </si>
  <si>
    <t>Ministry of Information</t>
  </si>
  <si>
    <t>Ministry of Culture &amp; Tourism</t>
  </si>
  <si>
    <t xml:space="preserve">State Tourism Board </t>
  </si>
  <si>
    <t>Government Printing Press</t>
  </si>
  <si>
    <t xml:space="preserve">Enugu State Printing and Publishing Corporation </t>
  </si>
  <si>
    <t>Enugu State Broadcasting Service (ESBS) Radio/TV</t>
  </si>
  <si>
    <t xml:space="preserve">Ministry of Gender Affairs and Social Development </t>
  </si>
  <si>
    <t>Ministry of Youths and Sports</t>
  </si>
  <si>
    <t>Game Village Awgu - Youths &amp; Sports</t>
  </si>
  <si>
    <t>ENVIRONMENTAL SECTOR SUMMARY FOR 2013 CAPITAL BUDGET</t>
  </si>
  <si>
    <t>Ministry of Lands and Urban Development</t>
  </si>
  <si>
    <t>Ministry of Water Resources</t>
  </si>
  <si>
    <t>RUWASSA</t>
  </si>
  <si>
    <t>Water Corporation</t>
  </si>
  <si>
    <t xml:space="preserve">Ministry of Environment </t>
  </si>
  <si>
    <t>ESWAMA</t>
  </si>
  <si>
    <t>Ministry of Rural Development</t>
  </si>
  <si>
    <t>Fire Service Department</t>
  </si>
  <si>
    <t>Min. of Human Development &amp; Poverty Reduction</t>
  </si>
  <si>
    <t>CDP</t>
  </si>
  <si>
    <t>CSDP</t>
  </si>
  <si>
    <t>Ministry of Capital Territory Development</t>
  </si>
  <si>
    <t xml:space="preserve">Ministry of Housing </t>
  </si>
  <si>
    <t>Housing Corporation</t>
  </si>
  <si>
    <t>GENERAL ADMINISTRATION SUMMARY FOR 2013 BUDGET</t>
  </si>
  <si>
    <t>Office of the Governor</t>
  </si>
  <si>
    <t>PDI</t>
  </si>
  <si>
    <t>Office of the Deputy Governor</t>
  </si>
  <si>
    <t>SSG's Office</t>
  </si>
  <si>
    <t>Office of Head of Service</t>
  </si>
  <si>
    <t>State Planning Commission/Counterpart Funds</t>
  </si>
  <si>
    <t>Civil Service Commission</t>
  </si>
  <si>
    <t xml:space="preserve">Ministry of Local Government </t>
  </si>
  <si>
    <t>Local Government Service Commission</t>
  </si>
  <si>
    <t>ENSIEC</t>
  </si>
  <si>
    <t>Ministry of Justice</t>
  </si>
  <si>
    <t>Ministry of Interministerial Affairs</t>
  </si>
  <si>
    <t>Office of the Auditor-General of Local Government</t>
  </si>
  <si>
    <t>Office of the State Auditor-General</t>
  </si>
  <si>
    <t>Budget Monitoring and Due Process (BMDP)</t>
  </si>
  <si>
    <t>Ministry of Chieftancy Matters</t>
  </si>
  <si>
    <t>Volunteer Service Agency</t>
  </si>
  <si>
    <t>The Legislature (State House of Assembly)</t>
  </si>
  <si>
    <t>The Judiciary</t>
  </si>
  <si>
    <t>Administrator-General/Public Trustee Agency</t>
  </si>
  <si>
    <t>Citizen's Right and Mediation Centre</t>
  </si>
  <si>
    <t>Judicial Service Commission</t>
  </si>
  <si>
    <t>Customary Court of Appeal</t>
  </si>
  <si>
    <t>Ministry of Labour</t>
  </si>
  <si>
    <t>GHE/ESEPC/CAP/2013/002</t>
  </si>
  <si>
    <t>IMPLEMENTING MINISTRY/AGENCY:      MINISTRY OF AGRICULTURE</t>
  </si>
  <si>
    <t>ORGANIZATION,SUB-ORGANIZATION ANDSUB-SUB ORGANIZATIONAL CODE:    16/01/001</t>
  </si>
  <si>
    <t>PRO-</t>
  </si>
  <si>
    <t>PROJECT</t>
  </si>
  <si>
    <t>JUSTIFICATION</t>
  </si>
  <si>
    <t>BUDGET PROPOSAL</t>
  </si>
  <si>
    <t>PLAN</t>
  </si>
  <si>
    <t>ESTIMATED</t>
  </si>
  <si>
    <t>2012-2015</t>
  </si>
  <si>
    <t>BUDGET</t>
  </si>
  <si>
    <t>ACTUAL</t>
  </si>
  <si>
    <t xml:space="preserve">TARGET </t>
  </si>
  <si>
    <t xml:space="preserve">JECT </t>
  </si>
  <si>
    <t>TITLE</t>
  </si>
  <si>
    <t>DETAIL</t>
  </si>
  <si>
    <t>(BRIEF COMMENT)</t>
  </si>
  <si>
    <t>2013 (NM)</t>
  </si>
  <si>
    <t>ALLOCA-</t>
  </si>
  <si>
    <t>EMTDP</t>
  </si>
  <si>
    <t>2012(NM)</t>
  </si>
  <si>
    <t>EXEPENDI-</t>
  </si>
  <si>
    <t>FOR 2013</t>
  </si>
  <si>
    <t>CODE</t>
  </si>
  <si>
    <t>TREASURY</t>
  </si>
  <si>
    <t>EXTERNAL</t>
  </si>
  <si>
    <t>TION</t>
  </si>
  <si>
    <t>COST</t>
  </si>
  <si>
    <t>TURE JAN-</t>
  </si>
  <si>
    <t>COMPONENT</t>
  </si>
  <si>
    <t>2014(NM)</t>
  </si>
  <si>
    <t>(NM)</t>
  </si>
  <si>
    <t>COST(NM)</t>
  </si>
  <si>
    <t>AUG. 2012</t>
  </si>
  <si>
    <t>2307002301021201XX20119</t>
  </si>
  <si>
    <t>Enugu San Carlos Pineapple project</t>
  </si>
  <si>
    <t>ENSG Counterpart in Establishment of Enugu San Carlos Pineapple project (PPP)</t>
  </si>
  <si>
    <t xml:space="preserve">This pineapple project will create over 2,000 job opportnuities and increase revenue </t>
  </si>
  <si>
    <t>Irrigation facilities installed and 1,000ha cultivated with pineapple</t>
  </si>
  <si>
    <t>2303008301010105XX20118</t>
  </si>
  <si>
    <t>Establishment of Heneke and Adani Green Cities for Songhai Enugu Initiative</t>
  </si>
  <si>
    <t>Activities enhancement and multiplication programmes at Songhai Mother Farm Heneke and Adani Zonal Green Cities. Primary production, infrastructural development and Agro-Entre-preneurial Training programme for the Youths in SEI programme and establishment of 21 green houses</t>
  </si>
  <si>
    <t>The Mother Farm and Adani Zonal Farm facilities both the establishment of the remaining Green cities and provides avenue
for both training of animators that are continually engaged in Songhai Enugu Initiative 
programme</t>
  </si>
  <si>
    <t xml:space="preserve">Heneke and Adani Farms fully functional as designed from primary to tertiary production of agro production
</t>
  </si>
  <si>
    <t>2306008301021201XX20119</t>
  </si>
  <si>
    <t>Development  in the 17 LGAs Green Cities.</t>
  </si>
  <si>
    <t>(i)  Land Development in the 17 Green Cities in partnership with LGCs</t>
  </si>
  <si>
    <t>Land Development is fundamental for Agro-Investment in Agriculture</t>
  </si>
  <si>
    <t>Minimum of 340 ha ready for distribu-tion and planting in the 17 LGA</t>
  </si>
  <si>
    <t>(ii) Establishment of 17no Green Houses at the 17 Green cities.</t>
  </si>
  <si>
    <t>This is for employment generation and sources of IGR to the State</t>
  </si>
  <si>
    <t>10e</t>
  </si>
  <si>
    <t>To establish 3no. Green Houses at Enugu east, Oji River and Nsukka</t>
  </si>
  <si>
    <t xml:space="preserve">(iii) Establishment of Central Pivot irrigation system for 340ha in the 17Rural Green Cities  </t>
  </si>
  <si>
    <t>To promote all year round farming.</t>
  </si>
  <si>
    <t xml:space="preserve">Central Pivot Irrigation System installed in 5 Green Cities </t>
  </si>
  <si>
    <t>(iv) Establishment of Maize production Programme for 170 Youths Using Revolving fund in the Green Cities In partnership with MDG-CGS (Refer to MDG 60m)</t>
  </si>
  <si>
    <t>For Employment Generation, Poverty Reduction and IGR Generation for all the stakeholders involved.</t>
  </si>
  <si>
    <t>170 Youths are engaged in maize value chain in green cities</t>
  </si>
  <si>
    <t xml:space="preserve">(v) Establishment of one rice unity farm of 120Ha (setup four rice unity farms in the identified LG rice producing areas under the SEI-Value Chain structure and 150% increase in 2014 and developing 1,000Ha of Adarice farm in the 2013 and 2,000ha in 2014 in partnership with MDG </t>
  </si>
  <si>
    <t xml:space="preserve">A major source of employment, Generation,  IGR, Poverty Reduction, Food Security, etc. </t>
  </si>
  <si>
    <t>720 Ha of  rice unity farm (cluster) actualized</t>
  </si>
  <si>
    <t>(vi) Setting up of Integrated Rice Mills with Parboiling of 3 tons/hour paddy capacity located in three different parts of the State with the following accessories; Huller, Polisher, Destoner, Separator, Elevators, Fans, Storage Tanks, Weighing Machine, Bagging and automatic bag sewing machines. The parboiling unit will consist of Steam Boiler, Soak and Steam Tanks, Conveyors and Dryer, etc.</t>
  </si>
  <si>
    <t>For Post Harvest Handling of Rice Production, Employment Generation IGR Generation</t>
  </si>
  <si>
    <t>Rice Mill is installed</t>
  </si>
  <si>
    <t xml:space="preserve">(vii) Establishment of 320Ha Cashew Plantations using the SEI-Revolving Loan. </t>
  </si>
  <si>
    <t xml:space="preserve">A major source of employment Generation,  IGR, Poverty Reduction, Food Security, etc. </t>
  </si>
  <si>
    <t>200ha of cashew planted</t>
  </si>
  <si>
    <t>(viii) Establishment of 340 Ha of Palm Plantation under the revolving loan scheme of SEI (in partnership with MDG)</t>
  </si>
  <si>
    <t>To increase the yield of fresh fruit bunches (FFB) to 12 tons per ha per annum</t>
  </si>
  <si>
    <t xml:space="preserve">200ha of Palm Plantation is Established </t>
  </si>
  <si>
    <t>(ix) Establishment of integrated aquaculture with 10,000 fish in the concrete fish pond, 100,000 fingerlings, 50,000  in the earth pond and 50 kg per day maggoty production capacity at Nike Lake Fish Farm for SEI -Value Chain Approach (in partnership with MDG)</t>
  </si>
  <si>
    <t xml:space="preserve">A major source of fingerlings production for micro and medium fish farmers , source of employment and IGR venture for the state.  </t>
  </si>
  <si>
    <t>Fish Pond and Infrastructures in place for Cooperative Societies</t>
  </si>
  <si>
    <t>Identification, redesigning and Marketing of Enugu State Agricultural Facilities/ Farm for PPP</t>
  </si>
  <si>
    <t xml:space="preserve">Identification, redesigning and Marketing of United Palm Products Limited, Ibite Olo, Ugwuoba, Inyi and Umulokpa , Premier Cashew Industry Limited, Oghe , Adada Livestock Farm, Nkpogogu, Pine Project, Akpakwume Nze, Community Farms, Achi, Oduma/Ndeaboh etc.(in partnership with MDG) Oduma/Ndeaboh etc. Mechanized Farm, Ibite olo, Ukpabi Demonstration Farm Centre, Poultry Farm, Oghe, Hatchery, Enugu , Piggery, Oghe , Federal </t>
  </si>
  <si>
    <t xml:space="preserve">The project is to ascertained the status (functional, not functional, dilapidated, vandalized, etc.) of these  agricultural facilities; Design of quantity evaluation of these facilities; Preparation of  an investment analysis of agricultural potentials of Enugu and  Marketing these facilities to the public to attract independent investors  </t>
  </si>
  <si>
    <t xml:space="preserve">The Project/ Facilities brochure of agric sector Produced </t>
  </si>
  <si>
    <t xml:space="preserve">Piggery, Okpuje , Asata Mine projects, etc </t>
  </si>
  <si>
    <t>local and foreign investors</t>
  </si>
  <si>
    <t>2307002301011201XX20118</t>
  </si>
  <si>
    <t>Agricultural Show and Fairs</t>
  </si>
  <si>
    <t xml:space="preserve">Organizing annual  Agric Agric Show at the State and Local Government Level; Inter Project/ agency competition and launching of farming season and World Food Day </t>
  </si>
  <si>
    <t xml:space="preserve">The Programme promotes the activities of the agric sector of the state and creates awareness in both opportunities and system of farming as a business </t>
  </si>
  <si>
    <t xml:space="preserve">Agric Show and fair organised </t>
  </si>
  <si>
    <t>2303008301011201XX20104</t>
  </si>
  <si>
    <t>Establishment of modern abattoir with cooling van</t>
  </si>
  <si>
    <t xml:space="preserve">Establishment of meat processing and Packaging centre at Asata Mine and provision of mobile cooling van for proper meat storage and hygienic transportation </t>
  </si>
  <si>
    <t>To enhance standardization and High Quality Control in meat processing, packaging and marketing to public and possibly exporting such.</t>
  </si>
  <si>
    <t>Modern Abattoir established at Asata Mine</t>
  </si>
  <si>
    <t>2302006301011201XX20114</t>
  </si>
  <si>
    <t xml:space="preserve">Purchase of Laboratory Equipment for Vet School Achi </t>
  </si>
  <si>
    <t>Provision of Laboratory Equipment and Ranch Facilities for Experimental Purposes and Renovation of school building at Achi</t>
  </si>
  <si>
    <t xml:space="preserve">The lab enhances the activities of the school in middle level manpower (Vet. Clinic Assistant) in livestock diseases protection. </t>
  </si>
  <si>
    <t>Laboratory Equipment for Vet School at Achi equipped</t>
  </si>
  <si>
    <t>2302016301011201XX20118</t>
  </si>
  <si>
    <t xml:space="preserve">Provision of vaccines </t>
  </si>
  <si>
    <t xml:space="preserve">Provision of vaccines for all grades of animals in the state for animal disease control and protection. </t>
  </si>
  <si>
    <t>To ensure protection and prevention of animals</t>
  </si>
  <si>
    <t>Animal vaccines procured</t>
  </si>
  <si>
    <t>2303001301011201XX20118</t>
  </si>
  <si>
    <t xml:space="preserve">Veterinary Control Post and Cattle Inspection Station </t>
  </si>
  <si>
    <t xml:space="preserve">Construction of animal movement control stations, quarantine facilities and drugs at the station. </t>
  </si>
  <si>
    <t xml:space="preserve">The station provides  facilities for easy handling of animals and outbreak control effectively. </t>
  </si>
  <si>
    <t>The vet station are installed</t>
  </si>
  <si>
    <t>2306008301011201XX20105</t>
  </si>
  <si>
    <t xml:space="preserve">Fencing of Vet. School Achi  and Enugu State Vet Hospital Uwani, Enugu </t>
  </si>
  <si>
    <t xml:space="preserve">Provision of Perimeter fencing  for security of lives and properties of entire school and Hospital compound at Uwani </t>
  </si>
  <si>
    <t xml:space="preserve">To provides security of lives an properties. </t>
  </si>
  <si>
    <t>The school is fenced</t>
  </si>
  <si>
    <t>2303001301011201XX20119</t>
  </si>
  <si>
    <t xml:space="preserve">Veterinary Clinics and Extension Services </t>
  </si>
  <si>
    <t xml:space="preserve">Equipping and Rehabilitating the Vet. Hospital Uwani and the 17LGAs Vet. Clinics. </t>
  </si>
  <si>
    <t xml:space="preserve">To provide capacity and Equipment for treatment of animals. </t>
  </si>
  <si>
    <t>The clinic are rehabilited</t>
  </si>
  <si>
    <t>2307003101011201XX20118</t>
  </si>
  <si>
    <t>Avian Influenza, Prevention and Control</t>
  </si>
  <si>
    <t>Sustenance of Avian Influenza Prevention and Control in Enugu State and regular induction course for poultry farmers  and live birds operators</t>
  </si>
  <si>
    <t xml:space="preserve">Prevention and Control of this disease demand a budgetary provision for its occurrence.  </t>
  </si>
  <si>
    <t>Avian Influenza is controlled and prevented</t>
  </si>
  <si>
    <t>2302013101011201XX20118</t>
  </si>
  <si>
    <t xml:space="preserve">Agro-Metrological Services </t>
  </si>
  <si>
    <t xml:space="preserve">Installation of various weather monitoring instrument at 3 Senatorial Zones of Enugu State </t>
  </si>
  <si>
    <t>For effective weather forecast for precision farming utilization.</t>
  </si>
  <si>
    <t>3no metrological centres estalished</t>
  </si>
  <si>
    <t>2303008301011201XX20118</t>
  </si>
  <si>
    <t>Establishment of Market Gardens in Enugu, Nsukka, Udi and Agbani</t>
  </si>
  <si>
    <t>Provision of farm demonstration centre of 10Ha at Asata mine, Akwuke, Nsukka and Udi for improved productions and multiplication of ornamentals, orchards and vegetables (local &amp; exotic) and for research centre/and seed multiplication.</t>
  </si>
  <si>
    <t xml:space="preserve">For provision of planting materials and for demonstration which is a source of IGR to the State. </t>
  </si>
  <si>
    <t>4no Market Gardens established</t>
  </si>
  <si>
    <t>2303001301021201XX20104</t>
  </si>
  <si>
    <t xml:space="preserve">Purchase of Office Furniture </t>
  </si>
  <si>
    <t>Replacement of Office Furniture in all the Departments of The Ministry</t>
  </si>
  <si>
    <t xml:space="preserve">The exiting furniture in the offices were inherited from old Anambra State with most of them completely out of use </t>
  </si>
  <si>
    <t>Office furniture procured</t>
  </si>
  <si>
    <t>2302003301011201XX20104</t>
  </si>
  <si>
    <t xml:space="preserve">Purchase of Computers and Commun- ication Equipments </t>
  </si>
  <si>
    <t xml:space="preserve">Procurement of 4(nos) Desktop Computer System; 2 Printers; LAN Facilities; 8 air conditioner for 8 Depts. </t>
  </si>
  <si>
    <t xml:space="preserve">To be used for Database Production and Management of the ministry in overall agro-project of the state. </t>
  </si>
  <si>
    <t>Computers and communication equipment procured and installed</t>
  </si>
  <si>
    <t>2301001301021201XX20118</t>
  </si>
  <si>
    <t xml:space="preserve">Purchase of power tillers </t>
  </si>
  <si>
    <t>Purchase and distribution of Power Tillers to Micro/ small scale farmers in the State</t>
  </si>
  <si>
    <t>To enhance commercialisation of agriculture and improve productivity</t>
  </si>
  <si>
    <t>942 no. Power Tillers purchased and distributed</t>
  </si>
  <si>
    <t>2303008301021201XX20118</t>
  </si>
  <si>
    <t>Integrated Palm Processing Centers (in partnership with MDG)</t>
  </si>
  <si>
    <t>Installation of Oil Palm Processing Machines for oil palm (3-5 tons/day) production capacity  with reception Station, ste-rilizer station, Threshing System, Pressing Station, Clarification Station and dryer System.</t>
  </si>
  <si>
    <t>A major source of employment and IGR Generations, Poverty Reduction, Food Security, etc.</t>
  </si>
  <si>
    <t>Integrated Oil Palm Processing Centre
installed in Enugu.</t>
  </si>
  <si>
    <t xml:space="preserve">Autonomous mobile processing Unit for cassava processing under PPP Arrangement
</t>
  </si>
  <si>
    <t>Installation of 24 AMPUS, 3 Central dryers,1 refinery, 1 derivative processing facility under PPP arrangement with input capacity of 28,800 metric tons of cassava roots per month to yield about 7,200 tons of cassava</t>
  </si>
  <si>
    <t xml:space="preserve">For post harvest handling of cassava production enhancement and IGR Generation.
</t>
  </si>
  <si>
    <t>AMPUS machine and infrastructure installed</t>
  </si>
  <si>
    <t>2303003101011213XX20104</t>
  </si>
  <si>
    <t>SERVICOM Ministerial Services</t>
  </si>
  <si>
    <t>Purchase of office furniture and computers for the desk office</t>
  </si>
  <si>
    <t>Enhancement of efficient service delivery</t>
  </si>
  <si>
    <t>Office furniture and computers purchased</t>
  </si>
  <si>
    <t>2301001301021201XX20104</t>
  </si>
  <si>
    <t xml:space="preserve">Road Motor Vehicles </t>
  </si>
  <si>
    <t>Purchasing of 2nos Road Hilux vehicle</t>
  </si>
  <si>
    <t xml:space="preserve">The Ministry has no field vehicle to monitor the agricultural activities in the state. </t>
  </si>
  <si>
    <t>1no Hilux Double Cabin Truck purchased</t>
  </si>
  <si>
    <t xml:space="preserve">Enugu State Rural Farmers Enhancement programme </t>
  </si>
  <si>
    <t>Production and processing of maize, palm oil, fish, cassava, vegetables, cat fish and piggery in partnership with MDG-CGS (Refer to Planning Comm. For counterpart funding)</t>
  </si>
  <si>
    <t>To facilitate increased food production, employment generation and rural development</t>
  </si>
  <si>
    <t>Production and processing of maize, palm oil, fish, cassava, vegetables, cat fish and piggery completed</t>
  </si>
  <si>
    <t>2307007301011201XX20106</t>
  </si>
  <si>
    <t>Oustanding College Rehabilitation Contract Works</t>
  </si>
  <si>
    <t xml:space="preserve">Outstanding 50% of Rehabilitation Contracts awarded in College of Agriculture Iwollo on 2008 by the Ministry of Agriculture and Natural Resources </t>
  </si>
  <si>
    <t>Delayed completion of rehabilitation contract at the College is a big set back to growth of academic activities in the institution.</t>
  </si>
  <si>
    <t>Outstanding contract sum paid</t>
  </si>
  <si>
    <t>IMPLEMENTING MINISTRY/AGENCY: ENADEP</t>
  </si>
  <si>
    <t>ORGANIZATIONAL SUB ORG. AND SUB-SUB ORGANIZATIONAL CODE: 16/02/001</t>
  </si>
  <si>
    <t>2308002301101201XX20118</t>
  </si>
  <si>
    <t>Agric Development Programme</t>
  </si>
  <si>
    <t>Expanded Phase of National Programme for Food Security (NPFS)</t>
  </si>
  <si>
    <t>Increase in food production and income of small scale farmers and actualization of MDGs</t>
  </si>
  <si>
    <t>Modules in 127 ha rainfed crops, 30 in livestock put in place</t>
  </si>
  <si>
    <t>Commercial Agriculture Development Programme (CADP)</t>
  </si>
  <si>
    <t>Construction of 54.1km farm access road, Linking 8 farm locations to the National grid,Construction of 4 mkt information kiosks, 3no post harvest processing centres 3 sen. Zones &amp; grant to farmers</t>
  </si>
  <si>
    <t>To increase food production and income of farmers and meet MDGs</t>
  </si>
  <si>
    <t>Commercial farmers in the value chain of poultry, maize and fruit trees established</t>
  </si>
  <si>
    <t>National FADAMA III Development Project</t>
  </si>
  <si>
    <t xml:space="preserve">Provision of support, rural infrastructure,advisory service, input support, productive assets, extension services and capacity building  </t>
  </si>
  <si>
    <t>Increase in food production and income of small scale farmers in Enugu State</t>
  </si>
  <si>
    <t>800ha FADAMA land 3,000 fucis, 200 ficis,150 rural infrastructures set up</t>
  </si>
  <si>
    <t>2302008301011201XX20118</t>
  </si>
  <si>
    <t>MSADP 1</t>
  </si>
  <si>
    <t>Extension, dissemination of technologies to farming household</t>
  </si>
  <si>
    <t>Extension of technologies to 246,542 farming household achieved</t>
  </si>
  <si>
    <t>2304001301011201XX20118</t>
  </si>
  <si>
    <t>Rehabilitation of Offices buildings</t>
  </si>
  <si>
    <t>Rehabilitation of Offices buildings, skill center and ware house at Nsukka, Oji River and Nkwo-Nike</t>
  </si>
  <si>
    <t>Ensure sustainability of gains previously earned</t>
  </si>
  <si>
    <t>Office buildings rehabilitated</t>
  </si>
  <si>
    <t>2302010301011201XX20104</t>
  </si>
  <si>
    <t>Purchase of Office Equipment</t>
  </si>
  <si>
    <t>Purchase of 6no Geographical Post System(GPS) and 2no computer &amp; accessories</t>
  </si>
  <si>
    <t>To enhance service delivery and work efficiency</t>
  </si>
  <si>
    <t>6no Geographical Post System GPS and 2no computer purchased</t>
  </si>
  <si>
    <t>2301001301011201XX20104</t>
  </si>
  <si>
    <t>Purchase of motor vehicle</t>
  </si>
  <si>
    <t>Purchase of 1no motor vehicle</t>
  </si>
  <si>
    <t xml:space="preserve">To enhance service delivery </t>
  </si>
  <si>
    <t>1 no motor vehicle purchased</t>
  </si>
  <si>
    <t xml:space="preserve">GHE/ESEPC/CAP/2013/002                                                                                               </t>
  </si>
  <si>
    <t>IMPLEMENTING MINISTRY/AGENCY: MINISTRY OF FINANCE</t>
  </si>
  <si>
    <t>ORGANIZATION AND ORGANIZATIONAL CODE: 19/01/001</t>
  </si>
  <si>
    <t>2302003102011201xx20104</t>
  </si>
  <si>
    <t xml:space="preserve">Establishem-ent of integrated ICT Network </t>
  </si>
  <si>
    <t xml:space="preserve">i) Purchase Server;           ii) Purchase of 12 sets of Computer system;         iii) Furnishing of Offices   iv) Capacity building.         </t>
  </si>
  <si>
    <t>To bring all the MDAs under a single Network to ensure effective revenue and expenture control/ management and strengthening the DPRS in the state</t>
  </si>
  <si>
    <t>12no. Sets of Computer Sets, server, furniture purchased and Capacity Building completed</t>
  </si>
  <si>
    <t>2302010102011201xx20104</t>
  </si>
  <si>
    <t>Purchase of Office equipment</t>
  </si>
  <si>
    <t>Provision of Office Equipment and Furniture such as Computer systems and Electronic equipments</t>
  </si>
  <si>
    <t>To provide necessary operational logistics for the smooth take off of the DMD.</t>
  </si>
  <si>
    <t>Computer Systems and Electronic Equipment purchased</t>
  </si>
  <si>
    <t>2301001102081201xx20104</t>
  </si>
  <si>
    <t>Purchase of Road Motor Vehicles</t>
  </si>
  <si>
    <t>Purchase of 2 No. Hilux vans</t>
  </si>
  <si>
    <t>Utility Vehicle needed for routine jobs and monitoring of revenue</t>
  </si>
  <si>
    <t>1No Hilux Van purchased</t>
  </si>
  <si>
    <t>2306001102081201xx20104</t>
  </si>
  <si>
    <t>Purchase of power generating set</t>
  </si>
  <si>
    <t>Purchase of 500KVA sound proof generator for ministry of finance</t>
  </si>
  <si>
    <t>To complement the PHCN power supply to ensure steady power supply to enhance service delivery</t>
  </si>
  <si>
    <t>500 KVA Generator Purchased</t>
  </si>
  <si>
    <t>2302005102081201xx20104</t>
  </si>
  <si>
    <t>Estabilishment of finance E- Library</t>
  </si>
  <si>
    <t>Provision of  Furniture, Library equipment, books and journals</t>
  </si>
  <si>
    <t>To improve the know- how of the Staff on financial management</t>
  </si>
  <si>
    <t>Provision of furniture, library equipment, books and journals completed</t>
  </si>
  <si>
    <t>GHE/PC/E2012/CAPEX</t>
  </si>
  <si>
    <t>IMPLEMENTING MINISTRY/AGENCY: MINISTRY OF BUDGET AND PLANNING</t>
  </si>
  <si>
    <t>ORGANIZATION, SUB ORGANIZATION AND SUB-SUB ORGANIZATIONAL CODE: 47/01/001</t>
  </si>
  <si>
    <t>2304001103011201xx20105</t>
  </si>
  <si>
    <t>Rehabilitation of office in partnership with PDI</t>
  </si>
  <si>
    <t>Rehabilitation of temporal offices of the Ministry at DAD building</t>
  </si>
  <si>
    <t xml:space="preserve">The Office is in a very  bad shape and retouch to provide a condusive working environment </t>
  </si>
  <si>
    <t>Temporal office occupied by the ministry rehabilitated</t>
  </si>
  <si>
    <t>2301001103011201xx20105</t>
  </si>
  <si>
    <t>Purchase of Road Motor Vehicle</t>
  </si>
  <si>
    <t>Purchase of 1No 18 seater Hiace bus</t>
  </si>
  <si>
    <t>For dispatching warrants, project and revenue monitoring</t>
  </si>
  <si>
    <t>-</t>
  </si>
  <si>
    <t>1(No) HiluxToyota Double Cabin purchased and in use</t>
  </si>
  <si>
    <t>2302010103011201xx20105</t>
  </si>
  <si>
    <t>Purchase of Office Furniture</t>
  </si>
  <si>
    <t>(i) 2No sets of uphostry,  (ii) 10No computer tables and chairs</t>
  </si>
  <si>
    <t>For good working condition</t>
  </si>
  <si>
    <t>2No.set of uphostry, 6 computer tables and 6 chairs purchased and installed.</t>
  </si>
  <si>
    <t>2302003103011201xx20105</t>
  </si>
  <si>
    <t>Purchase of Computer Equipments</t>
  </si>
  <si>
    <t>(i) Purchase of 9No sets of desks top computers and accessories              (ii) Purchase of 1No modern photocopying machine with sortter</t>
  </si>
  <si>
    <t>For service delivery</t>
  </si>
  <si>
    <t>1No.Modern photocopying matchine with authomatic sotter and 9No sets of desktop computers and accessories puchased and installed.</t>
  </si>
  <si>
    <t>(i)Puchase of 5No Refigrator, (ii) 4No 2HP split unit air conditioners.           (iii)  1no shreding machine                   (iv) Projector for workshops/seminars</t>
  </si>
  <si>
    <t>For good working condition and service delivery</t>
  </si>
  <si>
    <t>5(No)Refigrator, 3No 2HP split unit air conditioners, 1No.shreeding machine and Projector  purchased and installed.</t>
  </si>
  <si>
    <t>2301002103011201xx20105</t>
  </si>
  <si>
    <t>Purchase Motor cycle</t>
  </si>
  <si>
    <t>Purchase of 2No 100cc carter brand motor cycle</t>
  </si>
  <si>
    <t>For dispatch of official mail to MDAs</t>
  </si>
  <si>
    <t>2No. 100cc carter brand motor cycle purchased</t>
  </si>
  <si>
    <t>2306001103031201xx20105</t>
  </si>
  <si>
    <t>Purchase of Generating Plant</t>
  </si>
  <si>
    <t>Purchase of 1No 500KVA Generator</t>
  </si>
  <si>
    <t>To provide alternate power supply</t>
  </si>
  <si>
    <t>1No 500KVA Generator purchased and installed</t>
  </si>
  <si>
    <t>2307003103031201xx20105</t>
  </si>
  <si>
    <t>Establishment of Database in the ministry</t>
  </si>
  <si>
    <t>Creation of website and database</t>
  </si>
  <si>
    <t>For documentation and disemination of budgets and other information</t>
  </si>
  <si>
    <t>Database established.</t>
  </si>
  <si>
    <t xml:space="preserve">GHE/ESEPC/CAP/2013/002                                                                                                              </t>
  </si>
  <si>
    <t>IMPLEMENTING MINISTRY/AGENCY: OFFICE OF ACCOUNTANTANT GENERAL</t>
  </si>
  <si>
    <t>ORGANIZATION AND ORGANIZATIONAL CODE: 19/02/001</t>
  </si>
  <si>
    <t>2302003803010402xx20104</t>
  </si>
  <si>
    <t>Development and installation of integrated information Technology equipment</t>
  </si>
  <si>
    <t>Development of Budgetary and Accounting MIS linking MOF, MOB and Planning, Ags' Office and Economic Planning Commission</t>
  </si>
  <si>
    <t>For effective operation and dissemination of budgetary information that will drive the International Public Sector Accounting Standard(IPSAS)</t>
  </si>
  <si>
    <t>Integrated information technology equipments put in place</t>
  </si>
  <si>
    <t>Active Point in Local Area N/W</t>
  </si>
  <si>
    <t>Establishment of the Workstation</t>
  </si>
  <si>
    <t>2308003102051201xx20204</t>
  </si>
  <si>
    <t>Shares and Stock</t>
  </si>
  <si>
    <t>Purchase of new Shares/right issues</t>
  </si>
  <si>
    <t>To increase revenue base and enhance revenue generation</t>
  </si>
  <si>
    <t>New Share/right issues purchased</t>
  </si>
  <si>
    <t>2301001302021201xx20104</t>
  </si>
  <si>
    <t>Road motor Vehicle</t>
  </si>
  <si>
    <t>Purchase of 1 No. Hilux Van and 1 No. Nissan bus</t>
  </si>
  <si>
    <t>To facilitate effective monitoring of projects, enhance IGR and service delivery</t>
  </si>
  <si>
    <t>1no. Hilux Van  Purchased</t>
  </si>
  <si>
    <t>2304001102031201xx20104</t>
  </si>
  <si>
    <t>Rehabilitation of Enugu main Sub-Treasury</t>
  </si>
  <si>
    <t>Re-roofing/ceiling and renovation of other structures within the Sub-Treasury</t>
  </si>
  <si>
    <t>To improve work environmental and enhance efficiency in treasury works/pensions</t>
  </si>
  <si>
    <t>Re-roofing/Ceiling and reconstruction of structures completed</t>
  </si>
  <si>
    <t>Purchase of Generator Set</t>
  </si>
  <si>
    <t>To enhance effective working condition</t>
  </si>
  <si>
    <t>1 No. Generator Set Purchased</t>
  </si>
  <si>
    <t>IMPLEMENTING MINISTRY/AGENCY: BOARD OF INTERNAL REVENUE</t>
  </si>
  <si>
    <t>ORGANIZATION,SUB-ORGANIZATION ANDSUB-SUB ORGANIZATIONAL CODE:    19/03/001</t>
  </si>
  <si>
    <t>2202001020581201XX201</t>
  </si>
  <si>
    <t>New IGR System (Biometrics)</t>
  </si>
  <si>
    <t>Software Rental fees (IGR Agreement) Automation hardware and software for BIR personnel etc.</t>
  </si>
  <si>
    <t>Computerization of IGR of BIR for information storage and retrieval (indebtedness)</t>
  </si>
  <si>
    <t>Implementaton of about 60% of the project</t>
  </si>
  <si>
    <t>2301003102051201XX202</t>
  </si>
  <si>
    <t>Purchase of ICT equipment</t>
  </si>
  <si>
    <t>Opening of 8 No Auto- Registration Centres</t>
  </si>
  <si>
    <t>To enhance increase in revenue generation and collection for the state</t>
  </si>
  <si>
    <t>7no of auto-registration centres opened</t>
  </si>
  <si>
    <t>2302001102050610XX201</t>
  </si>
  <si>
    <t>Purchase of 8no Motor Vehicles for key officers of the Board and Headquarters</t>
  </si>
  <si>
    <t>To enhance coordination of revenue generation, collection and account for Enugu State Government</t>
  </si>
  <si>
    <t>2no. road Motor vehicles purchased for the Boards activities</t>
  </si>
  <si>
    <t>2303004102051201XX201</t>
  </si>
  <si>
    <t>Other Infrastructure</t>
  </si>
  <si>
    <t>Building of BIR Office Complex at Enugu South Local Government Premises</t>
  </si>
  <si>
    <t>To Provide Good and conducive office accommodation for the staff and one stop shop for BIR activities.</t>
  </si>
  <si>
    <t>Completion of about 60% of the project</t>
  </si>
  <si>
    <t>2301002102051201XX201</t>
  </si>
  <si>
    <t>Purchase Tricycles</t>
  </si>
  <si>
    <t>Purchase of 3no Tricycles for BIR H/Q and some Tax Offices</t>
  </si>
  <si>
    <t>To provide transportation to penetrate the hinterland for revenue collection and mail delivery</t>
  </si>
  <si>
    <t>3 no Tricycles purchased for the Board's activities</t>
  </si>
  <si>
    <t>2301010102051201XX202</t>
  </si>
  <si>
    <t>Furnishing of Office</t>
  </si>
  <si>
    <t>Furnishing and Purchase of Office equipment at BIR Office complex at Enugu South Local Government Premises</t>
  </si>
  <si>
    <t>To provide Enabling environment for staff to carry out their duties</t>
  </si>
  <si>
    <t>Office equipment purchased and BIR office furnished</t>
  </si>
  <si>
    <t>IMPLEMENTING MINISTRY/AGENCY: ENUGU STATE GAMING COMMISSION</t>
  </si>
  <si>
    <t>ORGANIZATION AND ORGANIZATIONAL CODE: 19/04/001</t>
  </si>
  <si>
    <t>Purchase of 2 No. Nissan bus for revenue drive</t>
  </si>
  <si>
    <t>To enahnce service delivery</t>
  </si>
  <si>
    <t>1no. Nissan Bus Purchased</t>
  </si>
  <si>
    <t>2302001102011201xx20104</t>
  </si>
  <si>
    <t>Provision of 1 set of cushion, 6 executive tables, 19 non-executive tables, 20 armed chair and 10 armless chairs</t>
  </si>
  <si>
    <t>To provide condusive environment</t>
  </si>
  <si>
    <t>1 set of cushion, 6 executive tables, 19 non-executive tables, 20 armed chair and 10 armless chairs purchased</t>
  </si>
  <si>
    <t>Purchase of Computer and accessories</t>
  </si>
  <si>
    <t>Purchase of 3 sets of Computer and accessories</t>
  </si>
  <si>
    <t>Computer and accessories purchased</t>
  </si>
  <si>
    <t>2304001102011201XX20104</t>
  </si>
  <si>
    <t>Rehabilitation of office</t>
  </si>
  <si>
    <t>Renovation of office building</t>
  </si>
  <si>
    <t>To provide conducive working environment</t>
  </si>
  <si>
    <t>Office building renovated</t>
  </si>
  <si>
    <t xml:space="preserve">GHE/ESEPC/CAP/2013/002                                                                                                          </t>
  </si>
  <si>
    <t>IMPLEMENTING MINISTRY/AGENCY:    MINISTRY OF COMMERCE AND INDUSTRY</t>
  </si>
  <si>
    <t>ORGANIZATION,SUB-ORGANIZATION ANDSUB-SUB ORGANIZATIONAL CODE:    17/01/001</t>
  </si>
  <si>
    <t>2307007305080501XX20181</t>
  </si>
  <si>
    <t>Commercialization of moribund industries in Enugu State</t>
  </si>
  <si>
    <t xml:space="preserve">MCI in conjuction with Privatisation Council to fast track agreement/ MOU and all necessary document to commercialise ailing industries such as Niger Gas, Niger Steel, Sun Rise, Flower Mill &amp; Aluminum factory Ohebe-Dim, AVOP Nachi &amp; Hotel Presidential, Oghe Cashew Industry </t>
  </si>
  <si>
    <t xml:space="preserve">Employment creation and Revenue generation </t>
  </si>
  <si>
    <t xml:space="preserve">Listed moribund industries commercialised </t>
  </si>
  <si>
    <t>2303001305030501xx20118</t>
  </si>
  <si>
    <t>Incubation of new business in the State</t>
  </si>
  <si>
    <t>Acquisition of land, legal framework as well as MOU to attract new industries and businesses in the State like empowerment of free trade zone, Eha-Ndiagu Amasiodo Natural Gas exploration, Establishment of coal and Gas Power Plant, Setting up of Enugu Cement Factory at Amechi Idodo, Completion of 9th Mile Int'l Mkt, Take off of 7-Gate Gas Company, Establishment of 2000 Hcts of Banana farm &amp; other Agric products, Liaison with FGN to complete Int'l Airport, Enugu.</t>
  </si>
  <si>
    <t>Employment creation, revenue generation and increase in business activities in the state.</t>
  </si>
  <si>
    <t>All moribund industries commercialised</t>
  </si>
  <si>
    <t>2307002305070505xx20104</t>
  </si>
  <si>
    <t xml:space="preserve">Computerisation and installation of internet </t>
  </si>
  <si>
    <t>Provision of internet facilities, computer sets for computerisation. Publish booklets On-doing business in the state</t>
  </si>
  <si>
    <t>Staff development as well as gathering information on new scientific innovation</t>
  </si>
  <si>
    <t xml:space="preserve">Internet facilities installed and the ministry computerised. </t>
  </si>
  <si>
    <t>2307007305080103xx20119</t>
  </si>
  <si>
    <t>State wide Micro Credit Scheme and Enugu Dev. Trust Fund</t>
  </si>
  <si>
    <t xml:space="preserve">Provision of Micro Credit scheme between state &amp; LGAs as well as reactivation of Enugu Dev. Trust Fund </t>
  </si>
  <si>
    <t xml:space="preserve">To pool fund to support SME and graduates from SonghaiEmployment creation and Revenue generation </t>
  </si>
  <si>
    <t>Micro credit scheme and Enugu Dev. Trust Fund provided.</t>
  </si>
  <si>
    <t>2306008305021201xx20104</t>
  </si>
  <si>
    <t>New Heaven Shopping Complex</t>
  </si>
  <si>
    <t>Completion of work at New Heaven market such as provision of water, electricity &amp; landscaping</t>
  </si>
  <si>
    <t>Revenue generation</t>
  </si>
  <si>
    <t>NA</t>
  </si>
  <si>
    <t>Provision of water electricity and landscaping completed.</t>
  </si>
  <si>
    <t>2306008305022201xx20104</t>
  </si>
  <si>
    <t>Consumer protection</t>
  </si>
  <si>
    <t>Purchase of consumer testing equipment such as measuring instruments etc, establishment of consumer lab, creaton of awareness &amp; publication of hazardous products</t>
  </si>
  <si>
    <t>Consumer protection and price intelligence activities</t>
  </si>
  <si>
    <t>Consumers protected.</t>
  </si>
  <si>
    <t>2307001305010509xx20116</t>
  </si>
  <si>
    <t>Provision of infrastructure at Enugu Free Trade Zone at 9th mile</t>
  </si>
  <si>
    <t>Provision of 13km access roads, water, electricity, consultancy, legal service for Free Trade Zone at 9th Mile</t>
  </si>
  <si>
    <t>Attraction of investors job creation and revenue generation</t>
  </si>
  <si>
    <t>Free Trade Zone established and fucntional</t>
  </si>
  <si>
    <t>2307009305011201xx20104</t>
  </si>
  <si>
    <t>Enugu State One-stop investment centre</t>
  </si>
  <si>
    <t>Construction of Enugu State One-Stop Investment centre</t>
  </si>
  <si>
    <t>Provide vital information for investors and also promote Enugu State as a destination for investors</t>
  </si>
  <si>
    <t>One-stop investment centre constructed</t>
  </si>
  <si>
    <t>2301001305011201xx20104</t>
  </si>
  <si>
    <t>Procurement of kits, uniform and testing equipments</t>
  </si>
  <si>
    <t>Procurement of kits, uniform and testing equipments for the staff of the ministry</t>
  </si>
  <si>
    <t>To facilitate produce inspections and grading of produce</t>
  </si>
  <si>
    <t xml:space="preserve">Produce kits, grading tools procured </t>
  </si>
  <si>
    <t>2307007305080130xx20104</t>
  </si>
  <si>
    <t>SME centre extention services</t>
  </si>
  <si>
    <t>Renovation, fencing and furnishing SME centre.</t>
  </si>
  <si>
    <t>Job creation</t>
  </si>
  <si>
    <t>SME centre renovated,equiped and secured</t>
  </si>
  <si>
    <t xml:space="preserve">IMPLEMENTING MINISTRY/AGENCY:    MINISTRY OF SCIENCE AND TECHNOLOGY </t>
  </si>
  <si>
    <t>ORGANIZATION,SUB-ORGANIZATION ANDSUB-SUB ORGANIZATIONAL CODE: 27/01/001</t>
  </si>
  <si>
    <t>2306008303081201XX20105</t>
  </si>
  <si>
    <t>Reactivation of (RMDCC) raw material display and consultancy centre</t>
  </si>
  <si>
    <t>Reactivation of Enugu State raw material display, training and consultancy centre at Zik’s Avenue through the renovation of building and procurement of equipment and machinery</t>
  </si>
  <si>
    <t>To make for proper documentation which will assist researchers and industrialist in  productivity and industrial development.</t>
  </si>
  <si>
    <t>Reactivation of (RMDCC) raw material display centre completed.</t>
  </si>
  <si>
    <t>2307002304061201XX20118</t>
  </si>
  <si>
    <t>Evaluation of mineral raw materials of the  State.</t>
  </si>
  <si>
    <t>Conduction of quantity and quality assessment of all known mineral resources of the state.</t>
  </si>
  <si>
    <t>It will assists Govt and investors to harness the raw material potentials of the state.</t>
  </si>
  <si>
    <t>The quantity and quality of mineral resources in the State evaluated.</t>
  </si>
  <si>
    <t>2306008401051201XX20104</t>
  </si>
  <si>
    <t>Completion of Technology Incubation Centre (TIC) in Partnership with FMST</t>
  </si>
  <si>
    <t>Completion of the on going TIC Project at IMT Enugu industrial centre</t>
  </si>
  <si>
    <t>The completion of the centre will help to develop technologists who will help to facilitate rapid industrial development.</t>
  </si>
  <si>
    <t>Technology incubation centre (TIC) completed.</t>
  </si>
  <si>
    <t>2307007303081201XX20118</t>
  </si>
  <si>
    <t>New/ Innovation Development</t>
  </si>
  <si>
    <t xml:space="preserve">(a) Participation of Enugu State Ministry of science and technology at the annual National Council meeting.    (b)Organization of annual science &amp; technology week among junior scientist. </t>
  </si>
  <si>
    <t xml:space="preserve">Exhibition to showcase useful new &amp; emerging technology for   Poverty reduction among our people and suggest ways to further development. </t>
  </si>
  <si>
    <t>New/Innovation development implemented.</t>
  </si>
  <si>
    <t>(c)   Talent Hunt</t>
  </si>
  <si>
    <t>To enhance science and technology development in the State.</t>
  </si>
  <si>
    <t>New talents discovered</t>
  </si>
  <si>
    <t>2306008303091201XX20104</t>
  </si>
  <si>
    <t>Establishment of A Common Facility Centre at Coal Camp (CFC).</t>
  </si>
  <si>
    <t>Establishment of a common facility center. This includes erection of a building at Coal Camp and clustering of the equipment.</t>
  </si>
  <si>
    <t>(a) To creates wealth and reduces Poverty        (b) It assures modern production process and increases productivity.</t>
  </si>
  <si>
    <t>Fesibility study and design of the common facility centre completed</t>
  </si>
  <si>
    <t>2307002501090811XX20118</t>
  </si>
  <si>
    <t>Science and Technology Reward System</t>
  </si>
  <si>
    <t>Institutionalising of Science and Technology Reward System in our  Primary, Secondary and technical colleges including Special Science schools.</t>
  </si>
  <si>
    <t>It will help to encourage most of our students for the development and improvement on new inventions.</t>
  </si>
  <si>
    <t xml:space="preserve">Science &amp; Technology Reward System Institutionalised in our schools. </t>
  </si>
  <si>
    <t>2307007304061201xx20104</t>
  </si>
  <si>
    <t>Consultancy on cassava byeproducts</t>
  </si>
  <si>
    <t>Supervise the production of Cassava byeproducts in line with Federal Government’s Policy on Boosting Cassava production and utilization</t>
  </si>
  <si>
    <t>To Promote innovation in Cassava use and Create employment for the youths</t>
  </si>
  <si>
    <t xml:space="preserve">Boosting of cassava production and utilization in the State. </t>
  </si>
  <si>
    <t>2307001303041201xx20118</t>
  </si>
  <si>
    <t>Establishment of Quality control General purpose Scientific Research Laboratory.</t>
  </si>
  <si>
    <t>Construction and Equipping of a standard Quality control /General purpose Scientific Research Laboratory in Enugu State</t>
  </si>
  <si>
    <t>It serves as a Practical Reference point For the standardization and Quality control of products in Enugu State</t>
  </si>
  <si>
    <t xml:space="preserve">Exco. approved for PDI to implement. </t>
  </si>
  <si>
    <t>Quality control General purpose Scientific Research Laboratory established</t>
  </si>
  <si>
    <t>2307007301090104xx20118</t>
  </si>
  <si>
    <t>Enumeration of Food and Agro Allied Processing Outfits</t>
  </si>
  <si>
    <t>Conduction of enumeration exercise of Food and Agro Allied Processing Outfits in Enugu State.</t>
  </si>
  <si>
    <t xml:space="preserve">To ensure that quality is Maintained from the products produced by Agro Allied Processing out fits </t>
  </si>
  <si>
    <t>Food &amp; AgroAllied processing outfits in the State registered.</t>
  </si>
  <si>
    <t>2307001401080102xx20118</t>
  </si>
  <si>
    <t>Capacity building</t>
  </si>
  <si>
    <t>Capacity building on food processing, preservation, storage &amp; good manufacturing practice</t>
  </si>
  <si>
    <t>To expose participants on modern processing techniques such as food handling, preservation, distribution etc.</t>
  </si>
  <si>
    <t>Capacity building organised</t>
  </si>
  <si>
    <t>2307007304061201xx20118</t>
  </si>
  <si>
    <t>Consultancy on development of alternative energy sources</t>
  </si>
  <si>
    <t>Development of wind, solar, waste, biomass etc energy.</t>
  </si>
  <si>
    <t>To ensure clean, stable and reliable electricity supply in the State as well as Job creation and stimulates the manufacturing sector.</t>
  </si>
  <si>
    <t>Consultancy on  alternative energy sources completed</t>
  </si>
  <si>
    <t>Consultancy on coal Briquettes Development</t>
  </si>
  <si>
    <t>Development of alternative cooking fuel to kerosene and gas through coal.</t>
  </si>
  <si>
    <t xml:space="preserve">The project will improve  health through lower Smoke (smokeless), reduce deforestation and Desertification. </t>
  </si>
  <si>
    <t>Consultancy on Coal Briquette development completed</t>
  </si>
  <si>
    <t xml:space="preserve">Feasibility and Geological surveys on limestone and cement production </t>
  </si>
  <si>
    <t xml:space="preserve">Provision of geological and chemical data on limestone for cement production. </t>
  </si>
  <si>
    <t xml:space="preserve">To establish data base for private sector participation.  </t>
  </si>
  <si>
    <t xml:space="preserve">Feasibility and Geological surveys on limestone and cement production completed </t>
  </si>
  <si>
    <t>2307002304061201xx20118</t>
  </si>
  <si>
    <t>Organization of energy summit</t>
  </si>
  <si>
    <t xml:space="preserve">Organising summits for local and international investors on energy.  </t>
  </si>
  <si>
    <t>To brainstorm and come up with the best practices on energy.</t>
  </si>
  <si>
    <t>Energy summit organized.</t>
  </si>
  <si>
    <t>2307001304061201xx20118</t>
  </si>
  <si>
    <t>Establishment of Biotechno logy Centre in Enugu State</t>
  </si>
  <si>
    <t>Construction and equipping of a building as Biotechnology Centre in Enugu for researchers.</t>
  </si>
  <si>
    <t>i) To promote research work, ensure bioremediation, create Job and wealth via bio Entrepreneurship.</t>
  </si>
  <si>
    <t>Exco approved. Fund yet to be released.</t>
  </si>
  <si>
    <t>Biotechnology research &amp; development laboratory centre in State completed</t>
  </si>
  <si>
    <t>2307002601091010xx20118</t>
  </si>
  <si>
    <t>Comprehensive Intervention and managem ent program me</t>
  </si>
  <si>
    <t>Testing and provision of Audio Medical devices for hearing Impaired students at coal camp.</t>
  </si>
  <si>
    <t>To integrate hearing impaired students into normal school system</t>
  </si>
  <si>
    <t>Audio Medical devices provided</t>
  </si>
  <si>
    <t>2307002901081201xx20118</t>
  </si>
  <si>
    <t xml:space="preserve">Establishment of Herbarium and medical garden </t>
  </si>
  <si>
    <t>Acquisition of land and survey work, and conservation of medicinal herbs/plants</t>
  </si>
  <si>
    <t>To improve health care delivery through improved traditional practices.</t>
  </si>
  <si>
    <t>Land acquired and survey work completed</t>
  </si>
  <si>
    <t>2307007401031201xx20118</t>
  </si>
  <si>
    <t>Establishment of Herbal Extraction centre</t>
  </si>
  <si>
    <t>To supervise/monitor and guarantee safety and quality of products of  traditional medicine practitioners (TMPs)</t>
  </si>
  <si>
    <t>Exco approved fund yet to be released.</t>
  </si>
  <si>
    <t>Herbal Extraction centre established.</t>
  </si>
  <si>
    <t>2205003501080513xx20118</t>
  </si>
  <si>
    <t>Skill acquisition/ manpower Development (ICT)</t>
  </si>
  <si>
    <t>Establishment of 3 computer training/ acquisition centres one in each senetorial zone of Enugu State</t>
  </si>
  <si>
    <t>1) To empower people of Enugu with information and communication technology (ICT) skill. 2) To provide employment opportunities for teeming unemployed in the State</t>
  </si>
  <si>
    <t>Skill acquisition/ manpower development (ICT) Completed in partnership with the private sector</t>
  </si>
  <si>
    <t>2307003501081201xx20104</t>
  </si>
  <si>
    <t>Equipping of the ministry's computer centre</t>
  </si>
  <si>
    <t>Equipping of the computer centre through Procurement /Installation of the ICT equipment</t>
  </si>
  <si>
    <t>To empower staff from different MDAs on ICT skill</t>
  </si>
  <si>
    <t>Computer centre of the ministry equipped</t>
  </si>
  <si>
    <t>2306008501080514xx20104</t>
  </si>
  <si>
    <t>Establishment of Ministry's library</t>
  </si>
  <si>
    <t xml:space="preserve">Establishement of          1) Modern library ie (physical/elibrary) 2) equipping and purchase of books, journals and original software. </t>
  </si>
  <si>
    <t>To provide physical/ elibrary for research and comprehensive portal for the ministry to enable them showcase their activities to other bodies within and world at large.</t>
  </si>
  <si>
    <t>Modern functional library established</t>
  </si>
  <si>
    <t>2301001302081201xx20104</t>
  </si>
  <si>
    <t>Purchase of project vehicles</t>
  </si>
  <si>
    <t>Purchase of 2 No Hilux van (double cabin) etc.</t>
  </si>
  <si>
    <t>To facilitate mobility, project monitoring and inspection.</t>
  </si>
  <si>
    <t>1no Hilux van purchased</t>
  </si>
  <si>
    <t>2304001101091201xx20104</t>
  </si>
  <si>
    <t>Purchase of office furnitures</t>
  </si>
  <si>
    <t>Purchase of office furnitures for all departments</t>
  </si>
  <si>
    <t>For conducive working environment and service delivery</t>
  </si>
  <si>
    <t>Office furnishing completed</t>
  </si>
  <si>
    <t>2307002304061201xx20104</t>
  </si>
  <si>
    <t>Data generation and management</t>
  </si>
  <si>
    <t>Collection, analyzing and evaluation of science and technology data as well as preparation and disseminate of report</t>
  </si>
  <si>
    <t>For proper planning of the ministry</t>
  </si>
  <si>
    <t>Data collected, processed, managed and diseaminated</t>
  </si>
  <si>
    <t>Establishment of ICT Unit</t>
  </si>
  <si>
    <t>Establishment of ICT Unit and provision of ICT infrastructure</t>
  </si>
  <si>
    <t>To ensure ICT driven state</t>
  </si>
  <si>
    <t>ICT infrastructure procured and installed</t>
  </si>
  <si>
    <t xml:space="preserve">GHE/ESEPC/CAP/2013/002                                                                                                             </t>
  </si>
  <si>
    <t>IMPLEMENTING MINISTRY/AGENCY: MINISTRY OF WORKS AND INFRASTRUCTURE</t>
  </si>
  <si>
    <t>ORGANIZATION AND ORGANIZATIONAL CODE: 33/01/001</t>
  </si>
  <si>
    <t>2305001303050703XX20116</t>
  </si>
  <si>
    <t>Construction of Roads and Drains</t>
  </si>
  <si>
    <t xml:space="preserve">Construction of 43.5km Eke-Ebe-Egede-Affa-Akpakwume-Aku-Nkpologu Road </t>
  </si>
  <si>
    <t>a) Reduction in travel time, (b) Decongestion of traffic volume at 9th Mile Corner, (c) Easy evacuation of Agricultural produce,(d) Development of rural areas</t>
  </si>
  <si>
    <t>Completion of outstanding15.2km</t>
  </si>
  <si>
    <t>2305001303050703XX20119</t>
  </si>
  <si>
    <t>Construction of 37.5km 9th Mile-Oghe-Iwollo-Umuluokpa Road on ashphalt overlay with culverts, bridges and side drains</t>
  </si>
  <si>
    <t>a) Reduction in travel time,  ( b) Decongestion of traffic volume at 9th Mile Corner, (c) Inter Community linkages</t>
  </si>
  <si>
    <t>Completion of outstanding 7.5km</t>
  </si>
  <si>
    <t>Construction of 30.5km Nsukka-Ogrute-Aji-Ette road on ashphalt overlay with culverts and side drains</t>
  </si>
  <si>
    <t>a) Reduction in travel time (b) Increase in Commercial Activities</t>
  </si>
  <si>
    <t>Completion of outstanding 4.9km</t>
  </si>
  <si>
    <t>Construction of 25km Amaetiti-Achi-Umuagu-Inyi-Awlaw-Abia State road/Awlaw to Owerri Ezukala on ashphalt overlay with culverts abd siide drains.</t>
  </si>
  <si>
    <t>a) Reduction in travel time (b) Increase in Commercial Activities, (c) Reduction rate of accidents</t>
  </si>
  <si>
    <t>Completion of 14km of outstanding 20.25km</t>
  </si>
  <si>
    <t>Construction of 15 km road within Agbani-Mbogodo-Ihuokpara Road</t>
  </si>
  <si>
    <t>a) Reduction in travel time (b) Good motorable access roads to the Communities, (c) Easy evcuation of Agricultural produce</t>
  </si>
  <si>
    <t>Completion of 5km of 15km of Road</t>
  </si>
  <si>
    <t>construction of 29km Ugwogo-Neke-Ikem Road on ashphalt overlay with culverts and side drains</t>
  </si>
  <si>
    <t>a) Reduction in travel time,  (b) Good motorable roads to the communities, (c) Easy evacuation of Agricultural produce</t>
  </si>
  <si>
    <t>Completion of 13km outstanding 19.4km</t>
  </si>
  <si>
    <t>Construction of 19km road within Nenwe-Oduma-Mbu Road</t>
  </si>
  <si>
    <t>a) Reduction in travel time and improved transportation,  ( b) To reduce traffic volume</t>
  </si>
  <si>
    <t>Completion of 6km of 19km of Road</t>
  </si>
  <si>
    <t>Construction of 8km Nara-Isiogbo- road on ashphalt overlay with culverts and drains</t>
  </si>
  <si>
    <t xml:space="preserve">a) Reduction in travel time and improved transportation,  ( b) To reduce traffic volume </t>
  </si>
  <si>
    <t>Completion of outstanding 5.5km</t>
  </si>
  <si>
    <t>Construction of 41km on ashphalt overlay within Umulokpa-Adaba-Ukpaka-Uvuru-Mkpologwu road</t>
  </si>
  <si>
    <t>a) Reduction in travel time,  ( b) Good motorable roads to the communities, (c) Easy evacuation of Agricultural produce</t>
  </si>
  <si>
    <t>Completion of 12km of 41km of Road</t>
  </si>
  <si>
    <t>Construction of 12km Amechi-Amodu-Umueze road on ashphalt overlay with culverts, side drains and bridge maintenance</t>
  </si>
  <si>
    <t>Completion of outstanding 5.45km</t>
  </si>
  <si>
    <t>Construction of 37.75km Nkwo Nike-Ugwogo-Opi Junction road with stone base on ashphalt overlay with culverts and side drains</t>
  </si>
  <si>
    <t>a) Reduction in travel time,  ( b) Reduction of traffic volume at 9th Mile Corner, (c) Opening of rural communities.</t>
  </si>
  <si>
    <t>Completion of outstanding 12.45km</t>
  </si>
  <si>
    <t xml:space="preserve">Reconstruction of 44km 9th Mile-Nachi-Ugwuoba border with Anambra State (Old Enugu/Onitsha road) road on ashphalt overlay </t>
  </si>
  <si>
    <t>a) Decongestion of traffic along Enugu/Onitsha Expressway,  ( b) Reduction in travel time</t>
  </si>
  <si>
    <t>Completion of outstanding 27.7km</t>
  </si>
  <si>
    <t>Reconstruction of Iheaka-Ibagwa-Alor Agu road on ashphalt overlay</t>
  </si>
  <si>
    <t>Increase access to rural communities</t>
  </si>
  <si>
    <t>Completion of 4km of 11km of Road</t>
  </si>
  <si>
    <t>Production of Designs and Bills of Engineering Measurement and Evaluation of roads and bridges</t>
  </si>
  <si>
    <t>Provision of Bills of Engineering Measurements and Evaluation that will ensure reliable cost of road projects.</t>
  </si>
  <si>
    <t>Production of designs and BEME for projects</t>
  </si>
  <si>
    <t>Construction of 9.2km Nguru-Ede--Oballa-Ihalumona road on ashphalt overlay with culverts and drains</t>
  </si>
  <si>
    <t>To have a seasonal road that will reduce traffic time and rate of accident</t>
  </si>
  <si>
    <t>Completion of outstanding 8.03km</t>
  </si>
  <si>
    <t>Construction of 5.4km Ezi-Abalu-Agbudu-Afia Manya Road on ashphalt overlay</t>
  </si>
  <si>
    <t>a) Reduction in travel time.</t>
  </si>
  <si>
    <t>completion of 5.4km road</t>
  </si>
  <si>
    <t>Construction of 10.3km Ogrute-Ugbaike-Obollo Afor road on ashphalt overlay with culverts and drains</t>
  </si>
  <si>
    <t>a) Reduction in travel time</t>
  </si>
  <si>
    <t>Completion of outstanding 8.77km</t>
  </si>
  <si>
    <t>Construction of 23km Adani-Adarice(Adani Songhai farm) road on ashphalt overlay with culverts and drains</t>
  </si>
  <si>
    <t>To provide access to all that want to build houses in the area</t>
  </si>
  <si>
    <t>Completion of 8km of 23km of Road</t>
  </si>
  <si>
    <t>Construction of 28km Ukehe-Aku-Nkpologu road on ashphalt overlay with side drains and concrete culverts</t>
  </si>
  <si>
    <t>reduction in traffic congestion in that area and increase in commercial activities</t>
  </si>
  <si>
    <t>Completion of 10km of 28km of Road</t>
  </si>
  <si>
    <t>Reconstruction of failed ashphaltic surfaces, shoulders, drains and culverts of Akpasha-Ozalla-Ihe-Nenwe-Mgbowo-Awgu Road - SIST Attakwu</t>
  </si>
  <si>
    <t>To improve mobility and reduce road accidents</t>
  </si>
  <si>
    <t>Completion of outstanding 2.08km</t>
  </si>
  <si>
    <t>Construction of 30km Udi-Amokwe-Obeleagu-Umana-Imezi Owa-Aguobu Owa-Mgbagbu Owa Road</t>
  </si>
  <si>
    <t>To decongest traffic volume at 9th Mile Corner</t>
  </si>
  <si>
    <t>Completion of 10km of 30km of Road</t>
  </si>
  <si>
    <t>Construction of 8km road in Estate Layout Enugu Urban</t>
  </si>
  <si>
    <t>To provide accessible road network</t>
  </si>
  <si>
    <t>Completion of 8km of Road</t>
  </si>
  <si>
    <t xml:space="preserve">Construction of internal road in Nkpokiti Pocket Layout Enugu </t>
  </si>
  <si>
    <t>Completion of Nkpokiti Pocket Layout road</t>
  </si>
  <si>
    <t>2305001303050703XX20118</t>
  </si>
  <si>
    <t>Reconstruction of 100km road on ashphalt overlay with side drains and concrete culverts in Enugu and Nsukka Urban roads (2km in each of the project zones)</t>
  </si>
  <si>
    <t>Completion of 30km of 200km of Urban Roads</t>
  </si>
  <si>
    <t>2305001303050703XX20113</t>
  </si>
  <si>
    <t>Construction of 24km road on ashphalt overlay within Ehalumona-Ehandiagu-Mbu-Neke road</t>
  </si>
  <si>
    <t>Completion of 8km of 24km of Road</t>
  </si>
  <si>
    <t>Construction of 14km road on asphalt overlay within Ofuluonu-Akpaedem-Edemani ring road</t>
  </si>
  <si>
    <t>Completion of 5km of 14km of Road</t>
  </si>
  <si>
    <t>Reconstruction of 13km Milken Hills-Ngwo Road</t>
  </si>
  <si>
    <t>To decongest traffic at Ugwuonyeama-9th Mile Expressway and reduce accidents</t>
  </si>
  <si>
    <t>Completion of 6.5km of 13km of Road</t>
  </si>
  <si>
    <t>2305001303050703XX20114</t>
  </si>
  <si>
    <t>Construction of 5km Inyi-Akpugoeze Road</t>
  </si>
  <si>
    <t>To reduce traffic and increase Commercial activities</t>
  </si>
  <si>
    <t>Completion of 1.5km of 5km of Road</t>
  </si>
  <si>
    <t>2305001303050703XX20102</t>
  </si>
  <si>
    <t>Construction of 7.7km Awgu-Agulese-Ugwueme-Eziobu Ugwueme-Isuochi Border Road</t>
  </si>
  <si>
    <t>To provide accessible road to the Communities, enhance easy evacuation of agric produce, enhance tourism development and improve inter state connectivity</t>
  </si>
  <si>
    <t>Completion of 2.3km of 7.7km of Road</t>
  </si>
  <si>
    <t>Construction of  3km Enugu-Onitsha Express/ Amankwo/Ameke-Amah Brewery junction By-Pass</t>
  </si>
  <si>
    <t>To reduce traffic congestion and increase Commercial activities</t>
  </si>
  <si>
    <t>Completion of 1km of 3km of Road</t>
  </si>
  <si>
    <t>Construction of 36km Imilike-Ezimo Uno-Ezimo Agu-Imilike Agu-Ogboduaba-Obollo Etiti-Amata-Obollo Afor Road</t>
  </si>
  <si>
    <t>To decongest traffice volume and increase Commercial activities</t>
  </si>
  <si>
    <t>Completion of 10.8km of 36km of Road</t>
  </si>
  <si>
    <t>Construction of 23km Amechi- Idodo-Owo-Ubahu-Amankanu Road</t>
  </si>
  <si>
    <t>To increase commercial activities and improve the living standards fo the rural dwellers</t>
  </si>
  <si>
    <t>Completion of 6.9km of 23km of Road</t>
  </si>
  <si>
    <t>Construction of 16km Nsukka-Lejja-Aku Road</t>
  </si>
  <si>
    <t>Completion of 4.8km of 16km of Road</t>
  </si>
  <si>
    <t>Construction of 35km Agbani-Ugbawka-Nara-Nkerrefi road on asphalt overlay</t>
  </si>
  <si>
    <t>Reduction in traffic congestion in that area and increase in commercial activities</t>
  </si>
  <si>
    <t>Completion of 10.5km of 35km of Road</t>
  </si>
  <si>
    <t>Construction of 9km Umuabi-Agbudu Road (Awgu)</t>
  </si>
  <si>
    <t>50% completion of the project</t>
  </si>
  <si>
    <t>2304001303011201XX20118</t>
  </si>
  <si>
    <t>Construction of Office</t>
  </si>
  <si>
    <t>Construction of Governor's Office (Lion Building), Ind. Layout, Enugu</t>
  </si>
  <si>
    <t>To provide good working environment and increase productivity</t>
  </si>
  <si>
    <t>Construction of other public building</t>
  </si>
  <si>
    <t>Construction of Presidential Guest House, Ind. Layout, Enugu</t>
  </si>
  <si>
    <t>To provide a befittiing accomodation for the Governor</t>
  </si>
  <si>
    <t>2303004303041201XX20104</t>
  </si>
  <si>
    <t>Rehabilitation of Office Building</t>
  </si>
  <si>
    <t xml:space="preserve">Repair and renovation including the landscapping of the premises of Enugu State House of Assembly </t>
  </si>
  <si>
    <t>(a) To improve the aesthetic look of the premises, (b) To increase the Life span of the building</t>
  </si>
  <si>
    <t>100% completion of the Project</t>
  </si>
  <si>
    <t>Reconstruction of collapsed block fence and fencing of Ministry of  Works Area Office Enugu</t>
  </si>
  <si>
    <t>To secure the Area Office</t>
  </si>
  <si>
    <t>100% comppletion</t>
  </si>
  <si>
    <t>2303004303041201XX20120</t>
  </si>
  <si>
    <t>Restructuring and maintenance of Enugu Liason Office complex (Enugu House), Abuja</t>
  </si>
  <si>
    <t>To provide a conducive Liason office</t>
  </si>
  <si>
    <t>90% completion</t>
  </si>
  <si>
    <t>Enugu State Governor's Lodge Abuja</t>
  </si>
  <si>
    <t>Construction and completion of Enugu Governor's Lodge, Abuja</t>
  </si>
  <si>
    <t>100% completion.</t>
  </si>
  <si>
    <t>Rehabilitation of Public Building and Infrastructure</t>
  </si>
  <si>
    <t>Reconstruction, renovation and maintenance of Public Building and Base Workshop including equipment (Ministry of Works, Enugu and Nsukka Area Office)</t>
  </si>
  <si>
    <t>50% completion.</t>
  </si>
  <si>
    <t>Construction of new Hostel</t>
  </si>
  <si>
    <t>Construction of new Hostel Block to replace MA and MB Hostel</t>
  </si>
  <si>
    <t>To provide and solve accommodation problem at NYSC Orientation Camp</t>
  </si>
  <si>
    <t>Reconstruction of other public buildings and infrastructure</t>
  </si>
  <si>
    <t>Completion of Maintenance of the main Governor's Lodge, Independence Layout Enugu</t>
  </si>
  <si>
    <t>Maintenance of the main Governor's Lodge, Ind.Layout completed</t>
  </si>
  <si>
    <t>Renovation of Ministry of Justice Annex building</t>
  </si>
  <si>
    <t>Enabling enviroment for service delivery</t>
  </si>
  <si>
    <t>Ministry of Justice Annex building renovated</t>
  </si>
  <si>
    <t>Tiling and Demacation of 2nd wing of the former CCB Building</t>
  </si>
  <si>
    <t>Maintenance of Infrastructure</t>
  </si>
  <si>
    <t>2nd wing of the former CCB Tiled &amp; Demacated</t>
  </si>
  <si>
    <t>Renovation of Government building at No.(1 &amp; 2) Owerre-Ezukalla Street, Independence Layout, Enugu.</t>
  </si>
  <si>
    <t>Government Building at No.1 and No.2 Owereezuke ala Street renovated</t>
  </si>
  <si>
    <t xml:space="preserve">Renovation of old House of Assembly building, including tilling, painting, plumbing and landscaping </t>
  </si>
  <si>
    <t>Old House of Assembly building renovated</t>
  </si>
  <si>
    <t>Construction of State Secretariat</t>
  </si>
  <si>
    <t>Construction of the new State Secretariat Complex</t>
  </si>
  <si>
    <t>To provide good working environment as well as enhance service delivery</t>
  </si>
  <si>
    <t>60% completion</t>
  </si>
  <si>
    <t>Construction of Block wall</t>
  </si>
  <si>
    <t>Construction of block wall fence and volley ball court at the school of deaf and dumb, Enugu and perime-ter fence at NYSC Camp Awgu</t>
  </si>
  <si>
    <t>To provide security and recreational centre</t>
  </si>
  <si>
    <t>100% completion</t>
  </si>
  <si>
    <t>Reconstruction of Block wall</t>
  </si>
  <si>
    <t>Construction of building at 82 Division Nigerian Army (Lot I)</t>
  </si>
  <si>
    <t>To alleviate the problem of accommodation at 82 Division, Enugu</t>
  </si>
  <si>
    <t>50% Completion</t>
  </si>
  <si>
    <t>Construction of buidings at 82 Division of Nigeria Army (Lot 2)</t>
  </si>
  <si>
    <t>2302022303071201XX20118</t>
  </si>
  <si>
    <t>Provision of Street Lights</t>
  </si>
  <si>
    <t>Installation of 2,500 No Double arms and 4,000 no single arms street lights and 40no 100KVA dedicated transfer in Enugu and Nsukka Urban centres.</t>
  </si>
  <si>
    <t>To improve security and aesthetic looks of the urban town</t>
  </si>
  <si>
    <t>Installation of 1504 single and 1500 double arms and 25 no 10kv dedicated transformer</t>
  </si>
  <si>
    <t>2302022303071201XX20104</t>
  </si>
  <si>
    <t>Electrical Installation and procurement of electrical materials for maintenance activities</t>
  </si>
  <si>
    <t xml:space="preserve">Installation of 20  no 2hp, 15no 1.5hp A/C units, 100no Ceiling Fans in Government Building and procurement of 100no contactor, 20 coils of 2.5mm pre-cable, 4 core 16mm armoured cable, 300no Daylight Control Module, 20no 250w sodium fitting and 30 coils </t>
  </si>
  <si>
    <t>Ensure effective use of electrical appliances</t>
  </si>
  <si>
    <t>Installation of 15nos AC Units, Ceiling fans in Govt Building and procurement of electrical fittings: 250W Sodium fitting completed for maintenance</t>
  </si>
  <si>
    <t xml:space="preserve">of 1.5mm PVC and 25 coils of 2.5mm cables, 100 cartons of 60 watts bulb, 200no. 4ft Fluo rescent fitting and 20 cartons of fluorescent tube. </t>
  </si>
  <si>
    <t>2302008303071201XX20104</t>
  </si>
  <si>
    <t>Procurement of industrial machinery and equipment</t>
  </si>
  <si>
    <t>Procurement of vehicles /machinery such as; 2Nos. Hilux Van, 1No. Hiab Crane, 1 No. Plat form, 1no. Lowbed, 1no. Bitumen tanker, 5nos Mercedes Benz tippers, 2Nos. Cat 12G, Graders, 2Nos. Cat D7G Bulldozers, 1no. Cat D6G bulldozer, 1no.Cat 950c Bucket loader, 1no mobile Asphalt plant, 1no asphalt paver, 1no tractor sweeper, 2nos dumpers, 2nos sheer fart roller (30tons), 3nos concrete mixer (wingate) 1no forklift 1no water tanker, 1no 200KVA generating set and 3nos vibrating rollers</t>
  </si>
  <si>
    <t>For proper maintenance of the State roads.</t>
  </si>
  <si>
    <t>Procurement of 2nos Hilux Van, Hiab crane, 1 no platform, 1 no bitumen tanker, etc.</t>
  </si>
  <si>
    <t xml:space="preserve">IMPLEMENTING MINISTRY/AGENCY:    RAMP </t>
  </si>
  <si>
    <t>ORGANIZATION,SUB-ORGANIZATION ANDSUB-SUB ORGANIZATIONAL CODE: 33/02/001</t>
  </si>
  <si>
    <t>2305004303040701xx20118</t>
  </si>
  <si>
    <t>Construction of Earth Roads with Drainages.</t>
  </si>
  <si>
    <t>Construction of 9.5km Umuabi-Ehuhe-Achi Earth Road</t>
  </si>
  <si>
    <t>Provision of access for farm produce evacuation</t>
  </si>
  <si>
    <t>50% completion of the Project</t>
  </si>
  <si>
    <t>Construction of 4.5km Abor earth road</t>
  </si>
  <si>
    <t xml:space="preserve">50% completion of the road </t>
  </si>
  <si>
    <t>Construction of 6.5km Egede – Awhum earth road</t>
  </si>
  <si>
    <t>Construction of 6.3km St.Mary Ngwo – Nsude Road</t>
  </si>
  <si>
    <t>Construction of 19.9km Ugwuoba – Nkwere Inyi road</t>
  </si>
  <si>
    <t>42% completion of the road project</t>
  </si>
  <si>
    <t>Construction of 12.7km Isu Abaraji – Inyi Market Road</t>
  </si>
  <si>
    <t>53% completion of the road project</t>
  </si>
  <si>
    <t>Construction of 11.9km UNTH-Enuguagu Ndiagu-Umuaniagu-Obe Road</t>
  </si>
  <si>
    <t>50% completion of the road</t>
  </si>
  <si>
    <t xml:space="preserve">Construction of 15km Mgbogodo-Obinagu Uwani Akpugo-Ihuokpara Road
</t>
  </si>
  <si>
    <t>45% completion of the road project</t>
  </si>
  <si>
    <t xml:space="preserve">Construction of 9.3km Mmaku-Awamgbidi-Nkwe-Ezere-Isochi Road
</t>
  </si>
  <si>
    <t>39% completion of the road project</t>
  </si>
  <si>
    <t xml:space="preserve">Construction of 21km Uhueze Nenwe-Nomeh-Mburubu-Nara Road
</t>
  </si>
  <si>
    <t>17% completion of the road project</t>
  </si>
  <si>
    <t>Construction of 16.8km Neke-Umualor-Eboyi border</t>
  </si>
  <si>
    <t>19% completion of the road project</t>
  </si>
  <si>
    <t>Construction of 25.4km Neke-Mbu-Ogbodo Aba - Obollo Eke road</t>
  </si>
  <si>
    <t>12% completion of the road project</t>
  </si>
  <si>
    <t xml:space="preserve">Construction of 28.6km Ukpabi-Nimbo-Eziani Road </t>
  </si>
  <si>
    <t>11% completion of the road project</t>
  </si>
  <si>
    <t>Construction of 6.3km Ikwoka-Amagu-Obimo road</t>
  </si>
  <si>
    <t>48% completion of the road</t>
  </si>
  <si>
    <t>Construction of 9.9km Adani-Asaba-Igga-Ojo Road</t>
  </si>
  <si>
    <t>30% completion of the road</t>
  </si>
  <si>
    <t>Construction/Rehabilitation of 5km Orie Orba- Eke Ovoko-Uhuwo Owerre Road</t>
  </si>
  <si>
    <t>100% completion of the road</t>
  </si>
  <si>
    <t>Construction/Rehabilitation of 10km Ugwogo Nike-Odenigbo-Opi Agu lake-Mbu Road</t>
  </si>
  <si>
    <t>Construction of 6km Ofuluonu-Amogwu Nkifi-Obinagu Owerre-Akpa Edem earth road</t>
  </si>
  <si>
    <t>2302010803081201xx20104</t>
  </si>
  <si>
    <t>Purchase of
Office Equip-
ment</t>
  </si>
  <si>
    <t>Purchase of 3 Laptops,2 desktops, 4 printers, % LCD television, Mapping GPS1,Photocoping Machine 1, Public Address system 1, Radio 8 Modem Rack, Projector &amp; Camera 1each,2 Fire proof safe, Cam-Coder 2 &amp; 8nos of Removable Hardware</t>
  </si>
  <si>
    <t xml:space="preserve">For effective and efficient 
work delivery
</t>
  </si>
  <si>
    <t xml:space="preserve">All the office equipment procured
</t>
  </si>
  <si>
    <t xml:space="preserve">2308004103081201xx20104
</t>
  </si>
  <si>
    <t>Consultancy services</t>
  </si>
  <si>
    <t>Cleaning Services, Security Services 12 each consultancy Services for Baseline Study.</t>
  </si>
  <si>
    <t xml:space="preserve">For effective and efficient work delivery
</t>
  </si>
  <si>
    <t xml:space="preserve">Consultancy services paid </t>
  </si>
  <si>
    <t>2307007901081201xx20104</t>
  </si>
  <si>
    <t>Operating Cost</t>
  </si>
  <si>
    <t>Utilities, Office MaintenanceTransport, Meetings and Publicity Cost</t>
  </si>
  <si>
    <t>For effective and efficient 
work delivery</t>
  </si>
  <si>
    <t>2307001901081201xx20104</t>
  </si>
  <si>
    <t>Capacity 
Building</t>
  </si>
  <si>
    <t>Management, Procurement, Maintenance, Community Development Advanced financial Management and Network Engineering Course.</t>
  </si>
  <si>
    <t>Capacity 
Building completed</t>
  </si>
  <si>
    <t xml:space="preserve">Personnel and Administrative course, project Planning &amp; Maintenance Management, SPMC Training and Mandatory
Professional Services
</t>
  </si>
  <si>
    <t>IMPLEMENTING MINISTRY/AGENCY: MINISTRY OF TRANSPORT, ENUGU</t>
  </si>
  <si>
    <t>ORGANIZATION AND ORGANIZATIONAL CODE: 32/01001</t>
  </si>
  <si>
    <t>2304007201060607XX20118</t>
  </si>
  <si>
    <t xml:space="preserve">Traffic Lights and Road Furniture </t>
  </si>
  <si>
    <t>Installation of 34no traffic lights and marking 53 roads.</t>
  </si>
  <si>
    <t>To control traffic as well as enhance security.</t>
  </si>
  <si>
    <t>10 units of intelligent traffic lights rehabilitated and installed at the road intersections.</t>
  </si>
  <si>
    <t>2304015303070731XX20103</t>
  </si>
  <si>
    <t>Rehabilitation of Testing Ground</t>
  </si>
  <si>
    <t>Rehabilitation of Emene Driver's testing ground</t>
  </si>
  <si>
    <t>To test driver's skill and knowledge of traffic rules</t>
  </si>
  <si>
    <t>Emene testing ground rehabilitated  to modern standard.</t>
  </si>
  <si>
    <t>2303009303040732XX20104</t>
  </si>
  <si>
    <t>Construction of Driving School.</t>
  </si>
  <si>
    <t>Construction of modern driving school.</t>
  </si>
  <si>
    <t>To impact driving skills on the drivers.</t>
  </si>
  <si>
    <t xml:space="preserve">      -</t>
  </si>
  <si>
    <t>Establishment of a modern driving school at Emene.</t>
  </si>
  <si>
    <t>2206001201060607XX20118</t>
  </si>
  <si>
    <t>Traffic Signages.</t>
  </si>
  <si>
    <t>Provision of 860 signages on our roads in Enugu and Nsukka Urban centres.</t>
  </si>
  <si>
    <t>For proper direction of motorist on our roads.</t>
  </si>
  <si>
    <t>Installation of 860 signages on the roads in Enugu Urban.</t>
  </si>
  <si>
    <t>2302010302011201xx20118</t>
  </si>
  <si>
    <t>Procurement of equipment</t>
  </si>
  <si>
    <t>Public enlightenment campaign on traffic laws and offences through TV,Radio, Seminars and Work shops.</t>
  </si>
  <si>
    <t>Enhance road safety awareness among the citizenry.</t>
  </si>
  <si>
    <t>60% of Road users educated on traffic offences &amp; laws through TV,Radio &amp; Seminars.</t>
  </si>
  <si>
    <t>2310013802070730XX20118</t>
  </si>
  <si>
    <t>Mass Transit Scheme</t>
  </si>
  <si>
    <t>Facilitation of procurement of 100 units of 18 seater buses for Rural mass transit scheme for users on hire purchase basis through PPP.</t>
  </si>
  <si>
    <t>To ease movement and ensure transportation of Agricultural produce from hinter land to the urban.</t>
  </si>
  <si>
    <t>100 nos of 18 seaters buses to be procured for the scheme through PPP arrangement.</t>
  </si>
  <si>
    <t>2207006103041201XX20118</t>
  </si>
  <si>
    <t>Survey</t>
  </si>
  <si>
    <t>Establishment of data capture line with Stake holders in transport business.</t>
  </si>
  <si>
    <t>Easy transport administration monitoring and evaluation.</t>
  </si>
  <si>
    <t>Data providing institutions established.</t>
  </si>
  <si>
    <t>2307007302070701xx20118</t>
  </si>
  <si>
    <t>Bus Franchise System.</t>
  </si>
  <si>
    <t>Establishment of BFS,RMTS,SSMTS Scheme under (PPP) arrangement.</t>
  </si>
  <si>
    <t>Ease movement of Student/Staff and Agricultural product from hinterland.</t>
  </si>
  <si>
    <t>Bus franchise established for bus operation.</t>
  </si>
  <si>
    <t>2306008303030731XX20118</t>
  </si>
  <si>
    <t>Development of modern park.</t>
  </si>
  <si>
    <t>Development of modern parks at New Market area and ugwuaji through (PPP)</t>
  </si>
  <si>
    <t>To decongest of all mass transit parks in Enugu Metropolis to ease traffic flow.</t>
  </si>
  <si>
    <t>Establishment of the New area, modern motor park.</t>
  </si>
  <si>
    <t>Purchase of coal city buses. (Coal City Shuttle)</t>
  </si>
  <si>
    <t>Provision of 44 seater 50 coal city buses.</t>
  </si>
  <si>
    <t>To ensure effective transport service delivery in the State.</t>
  </si>
  <si>
    <t>44 seater 20 coal city buses procured.</t>
  </si>
  <si>
    <t>2303003303040731XX20104</t>
  </si>
  <si>
    <t>Utility Vehicles</t>
  </si>
  <si>
    <t>Purchase of 1 unit of crain and 2no towing vans.</t>
  </si>
  <si>
    <t>Effective performance.</t>
  </si>
  <si>
    <t>Purchase of 1no Crain,2no towing vans,2no Hilux vans.</t>
  </si>
  <si>
    <t>2302010101041201XX20104</t>
  </si>
  <si>
    <t>Purchase of Office Equipments</t>
  </si>
  <si>
    <t>Purchase of necessary office equipments</t>
  </si>
  <si>
    <t>For effective performance and greater output</t>
  </si>
  <si>
    <t>Office equipments purchased.</t>
  </si>
  <si>
    <t>2307001501080812xx20104</t>
  </si>
  <si>
    <t>Purchase of Training Equipments</t>
  </si>
  <si>
    <t>Purchase of equipment for training the staff</t>
  </si>
  <si>
    <t>15 staff trained in and training equipments procured.</t>
  </si>
  <si>
    <t>Purchase of Generating set  (Coal City Shuttle)</t>
  </si>
  <si>
    <t>Purchase of heavy duty Generator (Lister) (Coal City Shuttle)</t>
  </si>
  <si>
    <t>To provide alternative power supply for effective service delivery</t>
  </si>
  <si>
    <t>1no heavy duty generator procured</t>
  </si>
  <si>
    <t>IMPLEMENTING MINISTRY/AGENCY:     RURAL ELECTRICIFICATION BOARD</t>
  </si>
  <si>
    <t>ORGANIZATION,SUB-ORGANIZATION ANDSUB-SUB ORGANIZATIONAL CODE:    34/04/001</t>
  </si>
  <si>
    <t>2306002304030705XX20118</t>
  </si>
  <si>
    <t>Provision of Electricity</t>
  </si>
  <si>
    <r>
      <t xml:space="preserve">Construction of New Networks in the following Rural Communities in the 3 Senatorial Zones of the State.- 
</t>
    </r>
    <r>
      <rPr>
        <b/>
        <sz val="10"/>
        <rFont val="Arial"/>
        <family val="2"/>
      </rPr>
      <t xml:space="preserve">A. ENUGU WEST </t>
    </r>
    <r>
      <rPr>
        <sz val="10"/>
        <rFont val="Arial"/>
        <family val="2"/>
      </rPr>
      <t xml:space="preserve">
Obeagu Oduma, Amagu Oduma, Amokwe Oduma, Adoagbalato, Awgunta, Agunese Ugwueme, Eziobu Ugwueme, Nenwenta, Eziama Ogbaku, Umuaji Mgbagbuowa,Owha Ndiagu, Amofia Agu Affa, Amaukwu Affa.
</t>
    </r>
    <r>
      <rPr>
        <b/>
        <sz val="10"/>
        <rFont val="Arial"/>
        <family val="2"/>
      </rPr>
      <t xml:space="preserve">B. ENUGU EAST </t>
    </r>
    <r>
      <rPr>
        <sz val="10"/>
        <rFont val="Arial"/>
        <family val="2"/>
      </rPr>
      <t xml:space="preserve">
Ihenyi-Agaramaa, Amankamu, Eziama Amechi Idodo, Ohuani Amechi Idodo.                   </t>
    </r>
    <r>
      <rPr>
        <b/>
        <sz val="10"/>
        <rFont val="Arial"/>
        <family val="2"/>
      </rPr>
      <t/>
    </r>
  </si>
  <si>
    <t>To Assist Rural Communities to be connected to National Grid for the growth of cottage industries and employment of artisans</t>
  </si>
  <si>
    <t>New electricity Network in the affected rural communities constructed</t>
  </si>
  <si>
    <r>
      <rPr>
        <b/>
        <sz val="10"/>
        <rFont val="Arial"/>
        <family val="2"/>
      </rPr>
      <t xml:space="preserve">C. ENUGU NORTH </t>
    </r>
    <r>
      <rPr>
        <sz val="10"/>
        <rFont val="Arial"/>
        <family val="2"/>
      </rPr>
      <t xml:space="preserve"> 
Agu Ukehe, Udueme, Ugwunaoda, Umuadonu Owo, Ubere Ette, Ebi-Ega Ette, Odega Ette, Ogbozalla Opi, Ezebunagu, Eha-Azuabo, Anuka, Ibagwa Agu, Utobolo, Ogbagu Obukpa, Aguoba, Ukpata, Akpugo Ezedike, Nkpunato and Ezikolo</t>
    </r>
  </si>
  <si>
    <t>2306002304030705XX20119</t>
  </si>
  <si>
    <t>Extension of Electricity</t>
  </si>
  <si>
    <t xml:space="preserve">Extension of Existing Networks in the Rural Communities in the 3 Senatorial Zones of the State as follows:
Agbo Achara, Nomeh, Amaoji Nenwe, Obodo Akpu Agbogugu, Ugwu- omu Nike, Umuch- igbo New Home PH II,  Mbulujodo, Iva-Valley, </t>
  </si>
  <si>
    <t>To Assist Rural Communities to procure service of energy for the growth of cottage industries and employment of artisans.</t>
  </si>
  <si>
    <t>Extension of all the existing Network in the 3 Senatorial Zones</t>
  </si>
  <si>
    <t xml:space="preserve">Ologo Ward 6, Obeagu Ugwuaji, Ikirike, Ihuonyia, Ezema Owa, Ezi-Ukehe, Aguibeji,  Ovoko Ohagu, Itchi Umuhu, Mbu, Okpaligbo udenu, Ubahu, Attakwu, Obeagu Akegbe, Okpaligbo Ogu, Okutu, Enugu Inyi, Isikwe Achi, Ugwuoba, Umuhu Orba, Imilike Enu, Ebe, Obioma, Ozo Achala Ekwegbe, Akwuke Uwani, Ndiagu (Onuafor) Akpugo, Okwe </t>
  </si>
  <si>
    <t>Amankwo,Umaji Imezi Owa, Umana, Mgbede Olido,Agu Udele Mbu, Omughu Ezeagu, Amaeke Ngwo, Obollo Orie, Nkpunano, Ihe/owerre Ozzi Edem, Udi Rehab./HVDS, Amechi Uwani, Ogboli Ohaja, Awha Imezi, Coal Camp, Ezi Ukehe, Attakwu.</t>
  </si>
  <si>
    <t>Boosting/Energization of Electricity</t>
  </si>
  <si>
    <t xml:space="preserve">Boosting/Energization of Electricity Networks in 3 Senatorial Zones of the State.  </t>
  </si>
  <si>
    <t>To enhance power supply and improve economic activities in the area.</t>
  </si>
  <si>
    <t>Boosting and Energization of Communities completed</t>
  </si>
  <si>
    <t xml:space="preserve">Completion of on-going ADB Assisted State Rural Electrification Projects phase-two in the 3 Senatorial Zones of the State. </t>
  </si>
  <si>
    <t>To enhance power supply and improve economic activities in the area</t>
  </si>
  <si>
    <t>Ongoing State Electrification Projects completed</t>
  </si>
  <si>
    <t>2304013304030705XX20118</t>
  </si>
  <si>
    <t>Rehabilitation of Electricity Networks</t>
  </si>
  <si>
    <t>Rehabilitation/ Reconstruction of dilapidated/ vandalized Networks in 3 Senatorial Zones of the State.</t>
  </si>
  <si>
    <t>Dilapidated/ vandalized Networks in 3 Senatorial Zones rehabilitated</t>
  </si>
  <si>
    <t>State contingency intervention in Electrification Projects.</t>
  </si>
  <si>
    <t>To crate room for urgent rectification of damaged electricity Networks in the State</t>
  </si>
  <si>
    <t xml:space="preserve">Completion of Emergency projects </t>
  </si>
  <si>
    <t xml:space="preserve">Purchase of  Transformers </t>
  </si>
  <si>
    <t xml:space="preserve">Purchase of 400 units of 200KVA, 300KVA &amp; 500KVA distribution Transformers   and their accessories for Boosting power supply in the rural Communities of the State         </t>
  </si>
  <si>
    <t>To enhance boosting of power supply to the rural area</t>
  </si>
  <si>
    <t>400 units of 200, 300 &amp; 500KVAs transformers &amp;  their accessories purchased</t>
  </si>
  <si>
    <t>2301001304011201XX20104</t>
  </si>
  <si>
    <t>Procurement of 1No Truck self Load</t>
  </si>
  <si>
    <t>To enhance job Efficiency and productivity</t>
  </si>
  <si>
    <t>1no truck self loader procured</t>
  </si>
  <si>
    <t>2304013304030705XX20106</t>
  </si>
  <si>
    <t>Rehabilitation of water works line</t>
  </si>
  <si>
    <t>Rehabilitation and maintenance of Ajalli Water Works Line</t>
  </si>
  <si>
    <t>To ensure availability of safe and potable water in Enugu metropolis</t>
  </si>
  <si>
    <t>Ajalli Water Works Line rehabilitated</t>
  </si>
  <si>
    <t xml:space="preserve">GHE/ESEPC/CAP/2013/002                                                                                                    </t>
  </si>
  <si>
    <t>IMPLEMENTING MINISTRY/AGENCY:    ENUGU STATE MARKETING COMPANY</t>
  </si>
  <si>
    <t>ORGANIZATION,SUB-ORGANIZATION ANDSUB-SUB ORGANIZATIONAL CODE:  17/02/001</t>
  </si>
  <si>
    <t>2301001305011201XX20104</t>
  </si>
  <si>
    <t>Purchase of Motor vehicle</t>
  </si>
  <si>
    <t xml:space="preserve">i) Purchase of 3 No. Toyota Hilux </t>
  </si>
  <si>
    <t>i) To enhance movement of goods and materials</t>
  </si>
  <si>
    <t>1no. Hilux Purchased</t>
  </si>
  <si>
    <t>ii) 2 No Cold Van Mercedes</t>
  </si>
  <si>
    <t>ii) For use by Cold Store of the company</t>
  </si>
  <si>
    <t>1no. Cold Van Purchased</t>
  </si>
  <si>
    <t>2302001305011201XX20104</t>
  </si>
  <si>
    <t>Purchase of office Furniture</t>
  </si>
  <si>
    <t>Purchase of seats and Tables etc.</t>
  </si>
  <si>
    <t>To enhance productivity in office</t>
  </si>
  <si>
    <t>Office furniture purchased</t>
  </si>
  <si>
    <t>Purchase of computers</t>
  </si>
  <si>
    <t>3no desktop Computer sets. 2no. Laptop Computers (HP) 2no. Stabilizers. 4no. UPS</t>
  </si>
  <si>
    <t>For effective documentation and processing of data.</t>
  </si>
  <si>
    <t>3no desktop Computer sets. 2no. Laptop Computers, 2no Stabilizers. 4no UPS purchased</t>
  </si>
  <si>
    <t>2302010305011201XX20104</t>
  </si>
  <si>
    <t>Purchase of equipment</t>
  </si>
  <si>
    <t>2no Photocopiers,1no steel save, 1no. steel cabinet, 1no. LDC TV (22") and 5no. samsung 2 HP A/C Window Unit</t>
  </si>
  <si>
    <t>To enhance service delivery</t>
  </si>
  <si>
    <t xml:space="preserve">2no Photocopiers, 1no steel safe, 1no. steel cabinet, 1no. LDC TV (22") and 5no. samsung 2 HP A/C Window purchased </t>
  </si>
  <si>
    <t>2302008305011201XX20204</t>
  </si>
  <si>
    <t>Purchase of Industrial Equipment</t>
  </si>
  <si>
    <t>Purchase of 4no Deep Freezer (Scan Frost Model) (611)</t>
  </si>
  <si>
    <t>For Retail Sales of Product and Goods</t>
  </si>
  <si>
    <t>4no Deep Freezer purchased</t>
  </si>
  <si>
    <t>2306001305011201XX20304</t>
  </si>
  <si>
    <t>Power generating Plant</t>
  </si>
  <si>
    <t>Purchase of 1no 250 KVA</t>
  </si>
  <si>
    <t>Use in the cold Room for retail (Stand by)</t>
  </si>
  <si>
    <t>1no 250 KVA power generating sets purchased</t>
  </si>
  <si>
    <t>2303003305011201XX20004</t>
  </si>
  <si>
    <t>Construction of Public Building</t>
  </si>
  <si>
    <t>Construction of 50 Ton and 20 Ton cold room.</t>
  </si>
  <si>
    <t>Preservation of perishable Products and goods</t>
  </si>
  <si>
    <t>50 tons and 20 tons cold room constructed</t>
  </si>
  <si>
    <t>2304001305011201XX20104</t>
  </si>
  <si>
    <t>Rehabilitation of Office Blocks</t>
  </si>
  <si>
    <t>Rehabilitation of office Blocks</t>
  </si>
  <si>
    <t>Better work Environment</t>
  </si>
  <si>
    <t>Office blocks rehabilitated</t>
  </si>
  <si>
    <t>2304015305021201XX20104</t>
  </si>
  <si>
    <t>Rehabilitation of Public  Building</t>
  </si>
  <si>
    <t xml:space="preserve">Rehabilitation of Warehouse and Abattoir  </t>
  </si>
  <si>
    <t>Warehouse and Abattoir rehabilitated</t>
  </si>
  <si>
    <t>IMPLEMENTING MINISTRY/AGENCY:    SME</t>
  </si>
  <si>
    <t>ORGANIZATION,SUB-ORGANIZATION ANDSUB-SUB ORGANIZATIONAL CODE:  17/05/001</t>
  </si>
  <si>
    <t>2302005305081201XX20104</t>
  </si>
  <si>
    <t>Purchase of Training
Equipment</t>
  </si>
  <si>
    <t>Equipping of SME Training centre</t>
  </si>
  <si>
    <t>To improve service delivery</t>
  </si>
  <si>
    <t>SME Training centre equipped</t>
  </si>
  <si>
    <t>2302001305081201XX20104</t>
  </si>
  <si>
    <t>Purchase of furniture</t>
  </si>
  <si>
    <t>Provision of furniture for SME Business Center</t>
  </si>
  <si>
    <t>Enabling/conducive Offices for effective revenue generation.</t>
  </si>
  <si>
    <t>SME Business Center furnished</t>
  </si>
  <si>
    <t>2302006305081201XX20104</t>
  </si>
  <si>
    <t>Purchase of Books</t>
  </si>
  <si>
    <t>Provision of books, magazines &amp; other educational; materials on SME &amp; related issues.</t>
  </si>
  <si>
    <t>To equip library with current books and information.</t>
  </si>
  <si>
    <t>Educational materials purchased</t>
  </si>
  <si>
    <t>2301001305081201XX20104</t>
  </si>
  <si>
    <t>Purchase of Road Motor vehicle</t>
  </si>
  <si>
    <t>Purchase of 2no Hilux vehicle for projects.</t>
  </si>
  <si>
    <t>This is for co-ordination, monitoring &amp; supervision of the activities of SMEs.</t>
  </si>
  <si>
    <t>1no Hilux vehicle purchased</t>
  </si>
  <si>
    <t>2302003305081201XX20104</t>
  </si>
  <si>
    <t>Installation of internet</t>
  </si>
  <si>
    <t xml:space="preserve">Provision of V-Sat to link SME center Enugu </t>
  </si>
  <si>
    <t>IT - information technology compliance.</t>
  </si>
  <si>
    <t>Internet installed</t>
  </si>
  <si>
    <t>2302010305081201XX20104</t>
  </si>
  <si>
    <t>Purchased of Office Equipment</t>
  </si>
  <si>
    <t>Purchase of Office equipment.</t>
  </si>
  <si>
    <t> To improve service delivery</t>
  </si>
  <si>
    <t>Office equipment purchased</t>
  </si>
  <si>
    <t xml:space="preserve">GHE/ESEPC/CAP/2013/002                                                                                                      </t>
  </si>
  <si>
    <t>IMPLEMENTING MINISTRY/AGENCY:    COLLEGE OF AGRICULTURE &amp; AGRO-ENTREPRENEURSHIP</t>
  </si>
  <si>
    <t>ORGANIZATION,SUB-ORGANIZATION ANDSUB-SUB ORGANIZATIONAL CODE:  16/08/001</t>
  </si>
  <si>
    <t>2302008501061201XX20106</t>
  </si>
  <si>
    <t xml:space="preserve">Workshop Building and Equipment </t>
  </si>
  <si>
    <t>Machines and Equipment for  fabrication of Agro-equipment and maintenace</t>
  </si>
  <si>
    <t>Support base for agro-equippment maintenance and repairs and also for skill acquisition in equipment fabrication, etc</t>
  </si>
  <si>
    <t>Workshop constructed and equipments purchased</t>
  </si>
  <si>
    <t>2302008501061201XX20206</t>
  </si>
  <si>
    <t>Machines and Equipment for fabrication of Agro-equipment and maintenace</t>
  </si>
  <si>
    <t>i)Provision of 300KVA Transformer. (ii) Provision of 40fit container size drying machine. (iii) Provision of Cassava Processsing/ Post harvest machines. (iv) maintenance of Tractors and Dozers</t>
  </si>
  <si>
    <t xml:space="preserve">Support base for agro-equippment maintenance and repairs and also for skill acquisition in equipment fabrication, etc. </t>
  </si>
  <si>
    <t>Machines and Equipment for fabrication purchased</t>
  </si>
  <si>
    <t>2302006501061201XX20106</t>
  </si>
  <si>
    <t xml:space="preserve">Purchase of Laboratory Equipment </t>
  </si>
  <si>
    <t xml:space="preserve">Scales, ovens,incubators, Distillers, PH Meter, Automatic absorption, Microscopes, Refrigerators Freezer, etc   </t>
  </si>
  <si>
    <t> The College needs a standard and well equipped laboratory for sound Agric-Experiments</t>
  </si>
  <si>
    <t>Laboratory Equipment purchased</t>
  </si>
  <si>
    <t>2302013501061201XX20106</t>
  </si>
  <si>
    <t>Farm Equipment and Agro-chemicals</t>
  </si>
  <si>
    <t>Purchase of 7No Tractors; 1No Bulldozer; 1No Trailer &amp; Lowbed; 5Nos Harrows; 5Nos Riggers , irrigation pumps, Plougher, mowers, slashes, 1No carravan etc.</t>
  </si>
  <si>
    <t xml:space="preserve">These farm equipments are used to develop  acquired land and prepare them ready for planting. </t>
  </si>
  <si>
    <t>1Nos Harrowers; 1nos rigger; irrigation pump; mowers and slashers purchased</t>
  </si>
  <si>
    <t>2301001501061201XX20106</t>
  </si>
  <si>
    <t xml:space="preserve">Road Motor Vehicle </t>
  </si>
  <si>
    <t>Purchase of  4(No) Hilux Pick-up Van, 3 No Toyota Corolla Saloon Car, 1 Nos Coaster Buses and 1No Water tanker, 4no Pick-up van (4 x 4) and purchase of 2Nos. Land Rover.</t>
  </si>
  <si>
    <t>To enhance service delivery and work efficiency in the college</t>
  </si>
  <si>
    <t>2Nos hilux purchased</t>
  </si>
  <si>
    <t>2301002501061201XX20106</t>
  </si>
  <si>
    <t xml:space="preserve">Motor Cycles and Tricycle  (KEKE NAPEP type)  </t>
  </si>
  <si>
    <t> Purchase of 2no Tricycle(KEKE NAPEP type) ; 5Nos Motor Cycle</t>
  </si>
  <si>
    <t>For movement of labour and materials: farm equipments and seedlings within large commercial farm land.</t>
  </si>
  <si>
    <t>2nos Tricycle (KEKE NAPEP type) &amp; 3nos Motor cycles purchased</t>
  </si>
  <si>
    <t>2303008501061201XX20106</t>
  </si>
  <si>
    <t>Construction of fuel dump and sinking of water borehole</t>
  </si>
  <si>
    <t xml:space="preserve">Purchase of diesel tank pump and construction of over head water tank </t>
  </si>
  <si>
    <t>For constant supply of water to our biological assets and constant provision of diesel to farm machines, gensets and utility vehicles</t>
  </si>
  <si>
    <t>2302001501061201XX20106</t>
  </si>
  <si>
    <t xml:space="preserve">Purchase of Office Furniture &amp; Construction of Bill Board </t>
  </si>
  <si>
    <t xml:space="preserve">i) Purchase of executive tables, chairs and general furniture for various offices                        ii) Purchase of Refrigerator (10nos)                              iii) Construction of 4Nos Bill Board </t>
  </si>
  <si>
    <t>The academic and non academic staff of the college need office furniture to enable them discharge their duties effectively; Bill board aids in direction and creating awareness at College campus and commercial farm lands.</t>
  </si>
  <si>
    <t>Procurement of  of furniture and construction of 3 Bill Boards completed</t>
  </si>
  <si>
    <t>2307003501061201XX20106</t>
  </si>
  <si>
    <t xml:space="preserve">Provision  and installation  of Internet Facilities </t>
  </si>
  <si>
    <t>i) Procurement of C-Band V-Sat, Routers, Network Switch and other Internet Communication equipments</t>
  </si>
  <si>
    <t> The staff and students need such facilities for research , education, communication and other online services especially in linkage programmes with over sea institutions.</t>
  </si>
  <si>
    <t>Installation and procurement of wireless internet  facilities completed</t>
  </si>
  <si>
    <t xml:space="preserve">Managamant Information System (MIS) &amp; Computeri- zation of the College </t>
  </si>
  <si>
    <t>i) Installation and Management of Cybercafe                  ii) Provision of E-Library; E-Learning; E-Registration and other Electronic facilated system &amp; Computerization of the college staff, students, resources and activities.</t>
  </si>
  <si>
    <t xml:space="preserve">i)Source of IGR for the school        ii) Provision of Electronic facilated system promotes efficientcy, effectiveness, acuracy and low operational labour cost in overal management of the 21st century college </t>
  </si>
  <si>
    <t>Design, Configuration and complete installation of Cybercafe And  E-Based system</t>
  </si>
  <si>
    <t xml:space="preserve"> Installation of Accounting software (SAGE 500).</t>
  </si>
  <si>
    <t>i)Installation of Accounting software.                                 (ii) Implementation and Training of Accounting staff in the college</t>
  </si>
  <si>
    <t xml:space="preserve"> This software will enable the college Accountants to be up to date in recent Accounting packages, the training will also help boost their knowledge in Accounting electronic enviroment.</t>
  </si>
  <si>
    <t>Design, Configuration and complete installation of SAGE 500 And  E-Based system</t>
  </si>
  <si>
    <t>Provision of Computers and Comm-unication equipments</t>
  </si>
  <si>
    <t>Purchase of 26no Desktop Computers and Accessories; 10no Laptops, scanners multimedia Projector, Photocopiers, Video Camera, Public Adressing System, Tape Recorder, etc.</t>
  </si>
  <si>
    <t>For efficient discharge of duties such as updating knowlege, growth and tracking of farm activities in agric production and to compputerize forestry and Agro-Forestry activities and by e-governance ready.</t>
  </si>
  <si>
    <t>Computer equipment purchased</t>
  </si>
  <si>
    <t>Construction of other public buildings</t>
  </si>
  <si>
    <t>Construction of library and purchase of library equipments and text books</t>
  </si>
  <si>
    <t>A well equipped library is one of the conditions necessary for accreditation of the College and award of  certificates.</t>
  </si>
  <si>
    <t>Library contructed and equipped</t>
  </si>
  <si>
    <t>2302022501061201XX20106</t>
  </si>
  <si>
    <t xml:space="preserve">Survey Equipment </t>
  </si>
  <si>
    <t xml:space="preserve">Purchase of tapes, theodolites, ranging poles, chains , hammers, rainboots, shovels, knife.  </t>
  </si>
  <si>
    <t>These items are essential tools for field practicals on Agricultural lands.</t>
  </si>
  <si>
    <t>Survey equipment purchased</t>
  </si>
  <si>
    <t>Building of Hostel and classroom blocks</t>
  </si>
  <si>
    <t>Provision of accomodation for students and lecture halls for effective learning</t>
  </si>
  <si>
    <t xml:space="preserve">To provide accommodation to students and lecture halls for learning </t>
  </si>
  <si>
    <t>Hostel and classroom blocks constructed</t>
  </si>
  <si>
    <t>Rehabilitation  and Fencing of staff quarters and guest houses</t>
  </si>
  <si>
    <t xml:space="preserve">Rehabilittataion and fencing of 6(nos) Staff quarters for staff and guests to the College. </t>
  </si>
  <si>
    <t>To provide accommodation to both staff and visitors to the College.</t>
  </si>
  <si>
    <t>Staff quarters and guest houses fenced</t>
  </si>
  <si>
    <t>2303006401040312XX20106</t>
  </si>
  <si>
    <t>Construction &amp; equipping of medical centre.</t>
  </si>
  <si>
    <t>An institution of this class should have health facility especially when cited in a rural community.</t>
  </si>
  <si>
    <t>Medical centre constructed and equipped</t>
  </si>
  <si>
    <t>2304015501061201XX20106</t>
  </si>
  <si>
    <t xml:space="preserve">Rehabilitation of sporting facilities </t>
  </si>
  <si>
    <t>Rehabilitation and provision of in-door sporting activities</t>
  </si>
  <si>
    <t>Both students and staff need these facilities for sporting activities in the College .</t>
  </si>
  <si>
    <t>Sporting facilities rehabilitated</t>
  </si>
  <si>
    <t>2304005501061201XX20106</t>
  </si>
  <si>
    <t xml:space="preserve">Rehabilitation of Roads and drainages </t>
  </si>
  <si>
    <t xml:space="preserve">Access Roads are maintained including the provision of drainages in the college </t>
  </si>
  <si>
    <t>This helps to control erosion thereby protecting lands and College structures .</t>
  </si>
  <si>
    <t>Access Road and drainages rehabilitated</t>
  </si>
  <si>
    <t>2306001501061201XX20106</t>
  </si>
  <si>
    <t>Power generating plants &amp; distribution.</t>
  </si>
  <si>
    <t xml:space="preserve">2Nos 300KVA generating plants </t>
  </si>
  <si>
    <t xml:space="preserve">To complement the epileptic public light supply  especially under emergency case. </t>
  </si>
  <si>
    <t>1no 300KVA generating plant purchased</t>
  </si>
  <si>
    <t xml:space="preserve">Livestock inputs </t>
  </si>
  <si>
    <t xml:space="preserve">Establishment of poultry &amp; piggery farms   </t>
  </si>
  <si>
    <t>This serves as demonstration farms for both the students and the farmers and also for revenue to the College</t>
  </si>
  <si>
    <t>Poultry and piggery farms established</t>
  </si>
  <si>
    <t>2302016501061201XX20106</t>
  </si>
  <si>
    <t xml:space="preserve">Fishery </t>
  </si>
  <si>
    <t>Construction of ponds and stocking them with fingerlings.</t>
  </si>
  <si>
    <t>A major aspect of the didactic aim of the College; Also a revenue for the College.</t>
  </si>
  <si>
    <t>Fish pond constructed and stocked with fingerlings</t>
  </si>
  <si>
    <t>2306007501061201XX20106</t>
  </si>
  <si>
    <t xml:space="preserve">Landscaping of College premises  </t>
  </si>
  <si>
    <t xml:space="preserve">Land Preparation for grasses, flowering, tree planting, walkways and erosion control. </t>
  </si>
  <si>
    <t xml:space="preserve">Beautification and  erosion control are important aspects of environmental development and control in the College </t>
  </si>
  <si>
    <t xml:space="preserve">Landscaping of College premises completed </t>
  </si>
  <si>
    <t>Feed Mill</t>
  </si>
  <si>
    <t>Establishment of feed mill for practical and agro-entrepreneurship</t>
  </si>
  <si>
    <t xml:space="preserve">A major revenue source and training outfit </t>
  </si>
  <si>
    <t>Feedmill established</t>
  </si>
  <si>
    <t>Construction of cattle ranch and purchase of cattle for breeding</t>
  </si>
  <si>
    <t>Breeding of cattle to increase sizes and numbers as well as for milk production</t>
  </si>
  <si>
    <t>A major revenue and training source for the College</t>
  </si>
  <si>
    <t>Cattle ranch constructed and cattle purchased</t>
  </si>
  <si>
    <t>2303009501061201XX20106</t>
  </si>
  <si>
    <t xml:space="preserve">Construction of Poultry House </t>
  </si>
  <si>
    <t>Construction of poultry house and initial commercial poultry production</t>
  </si>
  <si>
    <t>Poultry house constructed</t>
  </si>
  <si>
    <t xml:space="preserve">Aforestation programme: </t>
  </si>
  <si>
    <t>Regeneration of tree species for the supply of timber, poles, fuel wood, reclaiming degraded soils.</t>
  </si>
  <si>
    <t xml:space="preserve">Sustaining the environment, provision of timber, electric poles, scaffolding poles, fuel wood </t>
  </si>
  <si>
    <t>Tree species regenerated</t>
  </si>
  <si>
    <t>Indigenous fruit tree development. Raising seedlings of (budded) indigenous fruit trees and other endangered tree species  medicinal trees and herbs to farmers etc. plantain/banana</t>
  </si>
  <si>
    <t xml:space="preserve">Revenue generation, employment, food supply and educational values (with plantain/banana) suckers for planting out and pinus sp; 30,000 seedlings </t>
  </si>
  <si>
    <t>Indigenous fruit tree developed</t>
  </si>
  <si>
    <t>Local seed sourcing identification of potential areas for pinus, moringa Oleifera Eucalyptus Sp. Etc</t>
  </si>
  <si>
    <t>Sourcing of pinus seeds locally to substitute its importation, job creation and economic expansion etc</t>
  </si>
  <si>
    <t>Local seed sourced and identified</t>
  </si>
  <si>
    <t>Maintenance of established plantations</t>
  </si>
  <si>
    <t>Job creation, cleaning established different plantations, boundaries against annual fines, pruning etc weeding, endanged species, more so Ethno-medicinal plants.</t>
  </si>
  <si>
    <t>Plantations maintained</t>
  </si>
  <si>
    <t>Tree planting</t>
  </si>
  <si>
    <t>Raising 60,000 economic tree seedlings for aesthetic values, for wind break and checking soil erosion problems</t>
  </si>
  <si>
    <t>60,000 economic tree seedlings planted</t>
  </si>
  <si>
    <t>IMPLEMENTING MINISTRY/AGENCY:  MINISTRY OF EDUCATION</t>
  </si>
  <si>
    <t>ORGANIZATION,SUB-ORGANIZATION ANDSUB-SUB ORGANIZATIONAL CODE:  18/01/001</t>
  </si>
  <si>
    <t>2307002501091080xx20118</t>
  </si>
  <si>
    <t xml:space="preserve">Production of School Census forms and updating </t>
  </si>
  <si>
    <t>i) Print &amp; distribute School Census forms  ii) Conduction Annual School Census iii) Process, Publish &amp; Launch Annual School Census Report</t>
  </si>
  <si>
    <t>To provide accurate and timely data for effective Planning and management of the Education Section</t>
  </si>
  <si>
    <t>School census forms and Annual Sch. Census report printed and distributed</t>
  </si>
  <si>
    <t>2303007501040802xx20118</t>
  </si>
  <si>
    <t xml:space="preserve">Renovation &amp; equipment of  Foundry &amp; Automobile workshop and Electronics &amp; Automotive Workshop </t>
  </si>
  <si>
    <t xml:space="preserve">Renovation &amp; equipment of  Foundry &amp; Automobile workshop at G T C Enugu and Electrical/ Electronics &amp; AutomotiveWorkshop at G.T.C Nsukka </t>
  </si>
  <si>
    <t xml:space="preserve">The availability of this workshop is a must if this school must answer Technical school. E.T.F is presently interventing in other Technical Colleges </t>
  </si>
  <si>
    <t>Foundry &amp; Automo-bile workshop at GTC Enugu renov-ated and Electrical /Electronics &amp; Automotive Work-shop at G.T.C Nsukka equiped</t>
  </si>
  <si>
    <t>23007501040802xx20118</t>
  </si>
  <si>
    <t>Upgrading of 15 Secondary Schools to Boarding Schools</t>
  </si>
  <si>
    <t xml:space="preserve">Re-design &amp; Upgrade existing Secondary Schools (10No. Boys Sec. Schools &amp; 5No. Girls Sec. Schools)  </t>
  </si>
  <si>
    <t>There is the need to resusitate  boarding school system in the state and change the moral decadence among our school students</t>
  </si>
  <si>
    <t xml:space="preserve">10no. Boys sec. schls &amp; 5no. Girls Sec. Schls completed  </t>
  </si>
  <si>
    <t>2302003803061201xx20118</t>
  </si>
  <si>
    <t xml:space="preserve">Procurement of modern Cerificate Evaluation Documents </t>
  </si>
  <si>
    <t xml:space="preserve">Procurement of modern Cerificate Evaluation Documents from the Federal Ministry of Education, Abuja </t>
  </si>
  <si>
    <t xml:space="preserve">The records available in the Ministry dates back to 1981 and may not be relevant for the present day Certificate evaluation </t>
  </si>
  <si>
    <t>Modern Cerificate Evaluation Documents Procured</t>
  </si>
  <si>
    <t>2302006501040807xx20118</t>
  </si>
  <si>
    <t xml:space="preserve">Rehabilitation and equipping of the existing Science Laboratory </t>
  </si>
  <si>
    <t>Rehabilitation of the existing science Labs and Purchase of Science Laboratory Equipment (Physics, Chemistry and Biology) for Special Science Schools)</t>
  </si>
  <si>
    <t>Special Science Schools should be well equiped to provide special science school activities not by name only</t>
  </si>
  <si>
    <t>Science Lab. Equipment for Special Science Schools procured.</t>
  </si>
  <si>
    <t>2303075010408012xx20118</t>
  </si>
  <si>
    <t>Construction of 18 new Secondary schools</t>
  </si>
  <si>
    <t xml:space="preserve">Feasibility and design of 18no. new secondary schools made up of 18 classroom and 18 Admin blocks  </t>
  </si>
  <si>
    <t>To incresde the number of secondary schools and create access</t>
  </si>
  <si>
    <t>18 No. new secondary schools completed.</t>
  </si>
  <si>
    <t xml:space="preserve">Strengthen and expand 6 Community Based Centers </t>
  </si>
  <si>
    <t>Strengthen and expand 6 Community Based Centers at (ECCD) Ogurugu, Ukpatn, Mbu, Okpanku, Umnegwn and Umualor</t>
  </si>
  <si>
    <t>Children between (0 - 5 yrs) find it difficult trek far distance and some primary schools are located more thn 3KM from the children</t>
  </si>
  <si>
    <t>Strengthening and expansion of 6 no. Community Based Centers completed</t>
  </si>
  <si>
    <t xml:space="preserve">Procurement and supply indoor and outdoor materials </t>
  </si>
  <si>
    <t>Procurement and supply to ECC Centers indoor and outdoor materials to integrated early Childhood Centers ( IEC)</t>
  </si>
  <si>
    <t>Effective Child stimulation boost other domans of child stimulus</t>
  </si>
  <si>
    <t>ECC Centers indoor and outdoor   materials and integrated early Childhood Centers (IEC) procured.</t>
  </si>
  <si>
    <t>Information Management System for Sec schools</t>
  </si>
  <si>
    <t>Provision of ICT infrastructure for the sec schs for IMS</t>
  </si>
  <si>
    <t>To enhance disemination and management of information network in the secondary schools</t>
  </si>
  <si>
    <t xml:space="preserve"> ICT infrastructure provided</t>
  </si>
  <si>
    <t>Uniform Mock Exams for Sec schools</t>
  </si>
  <si>
    <t>Provision of Exams materials and other relevant equipment for conducting the exam</t>
  </si>
  <si>
    <t>To improve the performance of the students in WAEC and NECO exmans</t>
  </si>
  <si>
    <t>Uniform Mock Exams conducted</t>
  </si>
  <si>
    <t>Equipping of Technical schools in the State</t>
  </si>
  <si>
    <t>Purchase and distribution of technical equipment and machineries to the Technical schls</t>
  </si>
  <si>
    <t>To help the school practicals and enhance learning in the school</t>
  </si>
  <si>
    <t>Technical schools equipped</t>
  </si>
  <si>
    <t>307002501040801xx20118</t>
  </si>
  <si>
    <t xml:space="preserve">Development of Whole School Evaluation Manual </t>
  </si>
  <si>
    <t>Development of Whole School Evaluation Manual &amp; updating</t>
  </si>
  <si>
    <t>Produce and distribute 3,000 Copies</t>
  </si>
  <si>
    <t xml:space="preserve">Whole School Evaluation Manual developed </t>
  </si>
  <si>
    <t>Construction of Toilets &amp; urinary building in secondary schools</t>
  </si>
  <si>
    <t>Construction of 1 unit Pour Flush Latrine, 1 Unit 8 Point Urinal, 1 Unit Hand washing facility in 3 pilot Secondary schools Per Local Govt. Area ie 51  schools and provide portable water through rain harverters</t>
  </si>
  <si>
    <t>There are enormous health advantages to the staff and students. It will enhance the overall environmental sanitation.</t>
  </si>
  <si>
    <t>Toilets &amp; Urinary Buildings in 3 pilot Sec. Schls per LGA constructed</t>
  </si>
  <si>
    <t>Purchase of Science Equipment for Sec Schools</t>
  </si>
  <si>
    <t>Procure Science Equipment (Biology, Chemistry &amp; Physis) for 80 No. Sec School</t>
  </si>
  <si>
    <t>To promote the teaching and learning of Science Subjects in Secondary Schools</t>
  </si>
  <si>
    <t>Science Equipment  for 80 Nos. Sec School procured.</t>
  </si>
  <si>
    <t xml:space="preserve">Purchase of school desks </t>
  </si>
  <si>
    <t>Purchase of 5000 school desks for Secondary Schools</t>
  </si>
  <si>
    <t>To enhance learning environment for the students</t>
  </si>
  <si>
    <t>5000 school desks for Sec Schools purchased</t>
  </si>
  <si>
    <t>2302005501040807xx20118</t>
  </si>
  <si>
    <t xml:space="preserve">Purchase and distribution of books and educational materials </t>
  </si>
  <si>
    <t>Supply of books and other educational materials to Schools (Core text books, exercise books)</t>
  </si>
  <si>
    <t>Text bks provide guidance &amp; necessary tools to both Teachers &amp; Pupils.</t>
  </si>
  <si>
    <t>Purchase &amp; distri-ution of text bks &amp; Edu materials to 1/3 sec schs of the State</t>
  </si>
  <si>
    <t>2302003501010801xx20118</t>
  </si>
  <si>
    <t>Procurement of Computer equipment</t>
  </si>
  <si>
    <t xml:space="preserve">Procurement of 1No. Laptop, 1No. Printer &amp; 1No Moderm </t>
  </si>
  <si>
    <t xml:space="preserve">The provision of a lap top and internet moderm will assist the MoE to fast track the Evaluation of Certificate </t>
  </si>
  <si>
    <t>1No. Laptop, 1No. Printer with1No. Moderm and one year internet access procured</t>
  </si>
  <si>
    <t>2301001501040807xx20118</t>
  </si>
  <si>
    <t>Supply of Buses to STVSMB</t>
  </si>
  <si>
    <t>Purchase and distribution of 28 School Buses for STVSMB</t>
  </si>
  <si>
    <t>To convey Staff and Students to School Sports, Inter. School debates, Radio Quiz, Television shows etc</t>
  </si>
  <si>
    <t>27 No. Buses procured and supplied to STVSMB</t>
  </si>
  <si>
    <t>Sch Library Development.</t>
  </si>
  <si>
    <t>Conduct a study to determine the requirements of the existing libraries the State</t>
  </si>
  <si>
    <t>To equip Sec Schs. With current bks &amp; equipment to enhance academic work.</t>
  </si>
  <si>
    <t>Supply of Lib. Bks. to 30 Sec. Schs completed.</t>
  </si>
  <si>
    <t>Provision of Instructional materials to Sec. Schs.</t>
  </si>
  <si>
    <t>(i) Procure white boards, markers to 100 Schs. At 5 per Sch. (ii) Procure World West Africa, national &amp; Enugu State maps for all Snr. Sec. Schs.</t>
  </si>
  <si>
    <t>To improve on board writing and increase interest on Geography study.</t>
  </si>
  <si>
    <t>Instructional materials to 50 Schs. At 5 per Sch. &amp; maps for half of the Sec Schs in the State completed.</t>
  </si>
  <si>
    <t>2302001501010801xx20118</t>
  </si>
  <si>
    <t>Procurement of office furniture.</t>
  </si>
  <si>
    <t xml:space="preserve">Procure (i) 12no. Sets of upholstry (ii) Window blinds (iii) 34no. Tables and chairs (iv) 14no. Executive table and chairs (v) 20no. Executive tables &amp; padded chairs (vi)20no. Air conditioners. </t>
  </si>
  <si>
    <t>Need to provide good working environment for enhanced productivity.</t>
  </si>
  <si>
    <t>Annual Education Summit and Teachers Excellence Award</t>
  </si>
  <si>
    <t>Organising an Education Summit nd Teachers Excellence Award in the State</t>
  </si>
  <si>
    <t>To prepare strategies to tackle education issues in the  State</t>
  </si>
  <si>
    <t>Education Summit organised</t>
  </si>
  <si>
    <t>Completion of Renovation of all dilapidated Sec. Schools  buildings</t>
  </si>
  <si>
    <t>Rehabilitation of all Secondary School dilapidated buildings using the Integrated school development approach.</t>
  </si>
  <si>
    <t>To improve the  condition of School infrastructure and facilitate access.</t>
  </si>
  <si>
    <t>Renovation of all dilapidated Sec. Schools buildings completed</t>
  </si>
  <si>
    <t>2302010501010801xx20118</t>
  </si>
  <si>
    <t>Purchase of Office Equip- ment and computer for all the Depts.</t>
  </si>
  <si>
    <t>(i) 10no. Computers, 12no photocopiers,  2 no Aircondditioners (ii) 21no Ceiling fans (iii) 12no Fridge (iv) 12no Steel Cabinets &amp; 12no Ceiling fans for 6 Zonal Officers.</t>
  </si>
  <si>
    <t>To enhance work output.</t>
  </si>
  <si>
    <t>12no photocopiers, 21no Ceiling fans, 12no Fridge, 12no Steel Cabinets &amp; 12no Ceiling fans procured</t>
  </si>
  <si>
    <t xml:space="preserve">Examination Development Centre. </t>
  </si>
  <si>
    <t>Provision of Internet Access &amp;  Computer assessories</t>
  </si>
  <si>
    <t>(i) V SAT Installation &amp; 1 yr. subscription.(ii) 1no Server Computer, Colour Laser Printer, Voltage Stabilizers.</t>
  </si>
  <si>
    <t>For Data base management and easy access of Examination results electronically.</t>
  </si>
  <si>
    <t>Internet access provided and computers purchased</t>
  </si>
  <si>
    <t>Provision of Office Equipment</t>
  </si>
  <si>
    <t>(iii) 5no Computers, 5no. UPS, Industrial Printer,Customized Examntn. Soft Ware &amp; consultancy etc.</t>
  </si>
  <si>
    <t>For fast Processing of Examination activities</t>
  </si>
  <si>
    <t>5no Computers, 5no. UPS, Industrial Printer, Customized Examntn and Soft-ware procured.</t>
  </si>
  <si>
    <t>Education Resource Centre ERC</t>
  </si>
  <si>
    <t>2304001501010801xx20118</t>
  </si>
  <si>
    <t>Renovation of office block</t>
  </si>
  <si>
    <t>Re-roofing, structural works, ceiling, painting, Erosion control   etc.</t>
  </si>
  <si>
    <t>The building at the Centre is fast collapsing &amp; urgent work need to be done.</t>
  </si>
  <si>
    <t>Re-roofing and ceiling completed</t>
  </si>
  <si>
    <t>Procurement of new senior sec. school Curriculum</t>
  </si>
  <si>
    <t>Procure 300 no. Senior Sec. Schl Curriculum by Education Resource Centre</t>
  </si>
  <si>
    <t>This will enable effective teaching &amp; learning which will improve on standard.</t>
  </si>
  <si>
    <t>300 no. Senior Sec. Schl Curriculum by Education Resource Centre procured</t>
  </si>
  <si>
    <t>Purchase of office equipment</t>
  </si>
  <si>
    <t>(i) 1no. Airconditioners    (ii) 4no. Ceiling fans.</t>
  </si>
  <si>
    <t>To improve working condition of Staff.</t>
  </si>
  <si>
    <t>1no. Airconditioners &amp; 4no. Ceiling fans procured.</t>
  </si>
  <si>
    <t>Special School for the Blind</t>
  </si>
  <si>
    <t>2302005501040802xx20118</t>
  </si>
  <si>
    <t>Purchase of instructional materials</t>
  </si>
  <si>
    <t>(i) 12no Computers (ii) 1no HP 1020 Laser Jet Printer, (iii) 12no Anti virus Licences.</t>
  </si>
  <si>
    <t>Instructional materials for students/Pupils with special needs to assist them understand what they are being taught</t>
  </si>
  <si>
    <t>12no Computers, 1no HP 1020 Laser Jet Printer,12no Anti virus Licences procured.</t>
  </si>
  <si>
    <t>Procurement of Training equipment</t>
  </si>
  <si>
    <t>(i) Procure 100no Hearing moulds for Deaf learners (ii) Provide 30no Braille Machines for Special Education Centres. (iii) Procure 300no sign language text books. (iv) procure 100no realms of Braille paper for blind learners. (v) Provide 1no screning Audio-meter for Special Edu. Deaf &amp;Dumb.(vi) Procure 100 Digital Hearing Aids.(vii) Procure 3no Braile Embsr.</t>
  </si>
  <si>
    <t>To enhance the improvement of learning capacity of the Deaf and Blind.</t>
  </si>
  <si>
    <t>100no Hearing moulds for Deaf learners, 30no Braille Machines, 300no sign language text books, 100no realms of Braille paper for blind learners,1no screning Audiometer, 100 Digital Hearing Aids &amp; 3no Braile Embsr procured.</t>
  </si>
  <si>
    <t>Special Education Centre, Ogbette</t>
  </si>
  <si>
    <t>2303007501040801xx20118</t>
  </si>
  <si>
    <t xml:space="preserve">Constrction. of new Hostel Blocks </t>
  </si>
  <si>
    <t>Provide building design, foundation and other structural works, electrical works, roofing &amp; palstering, painting other fixtures.</t>
  </si>
  <si>
    <t>To accommodate increased enrolment in the school.</t>
  </si>
  <si>
    <t>Building design, foundation and other structural works completed.</t>
  </si>
  <si>
    <t>2340400150101801xx20118</t>
  </si>
  <si>
    <t xml:space="preserve">Rehabilitation of the Braille Resource Centre </t>
  </si>
  <si>
    <t>Re-roofing, ceiling, structural &amp; electrical works, flooring, plastering and painting building at No. 1 Ugwuoba Street, Ind. Layout.</t>
  </si>
  <si>
    <r>
      <rPr>
        <sz val="10"/>
        <color indexed="8"/>
        <rFont val="Arial"/>
        <family val="2"/>
      </rPr>
      <t>To save the Centre building from collapsing and improve the living condition of the inmates.</t>
    </r>
  </si>
  <si>
    <t>Re-roofing, ceiling, structural &amp; electrical works completed.</t>
  </si>
  <si>
    <t>IMPLEMENTING MINISTRY/AGENCY:  STATE AGENCY FOR MASS LITERACY, ADULT AND NON FORMAL EDUCATION</t>
  </si>
  <si>
    <t>ORGANIZATION,SUB-ORGANIZATION ANDSUB-SUB ORGANIZATIONAL CODE: 18/08/001</t>
  </si>
  <si>
    <t>2304001501011201XX20118</t>
  </si>
  <si>
    <t>Reconstruction of office buildng</t>
  </si>
  <si>
    <t xml:space="preserve">Reconstruction of the office building to one storey building  </t>
  </si>
  <si>
    <t>The Agency's office is almost collapsing on the staff and there is lack of office accommodation</t>
  </si>
  <si>
    <t xml:space="preserve">Design and other structural works completed </t>
  </si>
  <si>
    <t>2301001901021201xx20118</t>
  </si>
  <si>
    <t>Purchase of office vehicles</t>
  </si>
  <si>
    <t>Purchase of 1no Mini Bus and 1 no Hilux van</t>
  </si>
  <si>
    <t>For monitoring ond inspection of literacy centres</t>
  </si>
  <si>
    <t>1 no hilux van procured</t>
  </si>
  <si>
    <t>2303009305041201XX20118</t>
  </si>
  <si>
    <t>Rehabilitation of collapsed wall</t>
  </si>
  <si>
    <t>Rehabilitation of collapsed wall between the agency and Queens Sch Enugu</t>
  </si>
  <si>
    <t xml:space="preserve">The wall between the Agency's office and Queens Sch has broken down posing security threat to the premises </t>
  </si>
  <si>
    <t>Collapsed wall reconstructed</t>
  </si>
  <si>
    <t>2302010305041201XX20118</t>
  </si>
  <si>
    <t>Procurement of 1 no giang generator</t>
  </si>
  <si>
    <t>To provide alternative power supply</t>
  </si>
  <si>
    <t>1no. giant generator procured</t>
  </si>
  <si>
    <t>Purchase of the Computer equipment for the ICT Centre</t>
  </si>
  <si>
    <t>10 computers with accessories, 3 multi-link internet facilities, 3 computer machines scanning machines, 3 metal cabinets</t>
  </si>
  <si>
    <t>To up-grade the training center for computer learners</t>
  </si>
  <si>
    <t>10 no computers, 3 no multi link internet facilities, scanning machines, 3 metal cabinets procured.</t>
  </si>
  <si>
    <t>2302001803011201xx20118</t>
  </si>
  <si>
    <t>Purchase of office furniture</t>
  </si>
  <si>
    <t>(i) Purchase of 5no Acs, 2 sets of 6 office tables and chairs, 4 standing fans, and 4 sets of rugs</t>
  </si>
  <si>
    <t>This will enable the staff to work under suitable condition and be productive</t>
  </si>
  <si>
    <t>5no Acs, 2 sets of tables and chairs, 4 standing fans &amp; 4 rugs purchased</t>
  </si>
  <si>
    <t>100 durable chairs, 12 durable tables, 1 white board, 10 packets of markers for Skill Centre</t>
  </si>
  <si>
    <t xml:space="preserve">This will enable the learners to work under suitable conditions. </t>
  </si>
  <si>
    <t>100no chairs,12no tables,1no white board &amp; 10 pkts of markers purchased</t>
  </si>
  <si>
    <t>Repair of equipment</t>
  </si>
  <si>
    <t>Repair of spoilt skill equipment in the Agency's skill centre</t>
  </si>
  <si>
    <t>To enhance the training of learners</t>
  </si>
  <si>
    <t>Repair of skill equipment in the Agency completed</t>
  </si>
  <si>
    <t xml:space="preserve">GHE/ESEPC/CAP/2013/002                                                                                                         </t>
  </si>
  <si>
    <t>IMPLEMENTING MINISTRY/AGENCY:  ENSUBEB</t>
  </si>
  <si>
    <t>ORGANIZATION,SUB-ORGANIZATION ANDSUB-SUB ORGANIZATIONAL CODE:  18/04/001</t>
  </si>
  <si>
    <t>2303007501030803XX20118</t>
  </si>
  <si>
    <t>New Construction.</t>
  </si>
  <si>
    <t>a) Construction of 10 Blocks of 5-classroom each.</t>
  </si>
  <si>
    <t>To decongest classrooms and provide conducive teaching and learning environment.</t>
  </si>
  <si>
    <t>10 Blocks of 5-classroom each completed</t>
  </si>
  <si>
    <t>b) Construction of 330 blocks of 6-apartments each of pour flush toilet blocks.</t>
  </si>
  <si>
    <t>For healthy school environment.</t>
  </si>
  <si>
    <t>330 blocks of toilet facilities constructed.</t>
  </si>
  <si>
    <t>Rehabilitation of office block.</t>
  </si>
  <si>
    <t>Rehabilitation of SUBEB office block.</t>
  </si>
  <si>
    <t>To enhance productivity.</t>
  </si>
  <si>
    <t>SUBEB office block rehabilitated.</t>
  </si>
  <si>
    <t>2304004 501030803xx20118</t>
  </si>
  <si>
    <t>Rehabilitation of school blocks</t>
  </si>
  <si>
    <t>a) 260no school block at least 4 per LGEA.</t>
  </si>
  <si>
    <t>For conducive teaching and learning environment.</t>
  </si>
  <si>
    <t>260no of school block renovated.</t>
  </si>
  <si>
    <t>b) 60no 5-classroom block each for JSS in the 3 senatorial zones.</t>
  </si>
  <si>
    <t>For conducive teaching and learning environment and enhance service delivery.</t>
  </si>
  <si>
    <t>60no of school block for JSS renovated.</t>
  </si>
  <si>
    <t>2302014 501030803xx20118</t>
  </si>
  <si>
    <t>Provision of office and classroom furniture.</t>
  </si>
  <si>
    <t>a) 60 sets of padded tables with padded chair and 2 visitors chairs.</t>
  </si>
  <si>
    <t>For effective and efficient work delivery.</t>
  </si>
  <si>
    <t>60 sets of padded tables with padded chair and 2 visitors chairs procured.</t>
  </si>
  <si>
    <t>b) Refurbishing damaged office furniture (100nos).</t>
  </si>
  <si>
    <t>To save cost and for increased productivity.</t>
  </si>
  <si>
    <t>100nos of furniture refurbished.</t>
  </si>
  <si>
    <t>c) 2600 sets of ECCDE furniture.</t>
  </si>
  <si>
    <t>For child friendly school environment.</t>
  </si>
  <si>
    <t>Yet to access fund.</t>
  </si>
  <si>
    <t>2600 sets of ECCDE furniture purchased &amp; distributed.</t>
  </si>
  <si>
    <t>d) 780 semi-executive teachers' tables with chairs.</t>
  </si>
  <si>
    <t>780 semi-executive teachers' tables and chairs procured</t>
  </si>
  <si>
    <t>e) 16620 dual seater desks for Primary school pupils.</t>
  </si>
  <si>
    <t>For comfortable learning environment.</t>
  </si>
  <si>
    <t>16620 dual seater desks for Primary school pupils procured.</t>
  </si>
  <si>
    <t xml:space="preserve">f) 1385 sets of teachers tables and chairs. </t>
  </si>
  <si>
    <t>To improve productivity</t>
  </si>
  <si>
    <t>1385 sets of teachers tables and chairs procured.</t>
  </si>
  <si>
    <t>g) 5000 sets of JSS Lock and Chairs.</t>
  </si>
  <si>
    <t>For enhance learning.</t>
  </si>
  <si>
    <t>5000 sets of JSS Lock and Chairs procured.</t>
  </si>
  <si>
    <t>h) 200 sets of Semi-Executive tables and chairs for teachers.</t>
  </si>
  <si>
    <t>200 sets of Semi-Executive tables and chairs purchased</t>
  </si>
  <si>
    <t>2302003501091201xx20118</t>
  </si>
  <si>
    <t>Provsion of Internet facility and equipping EMIS Unit.</t>
  </si>
  <si>
    <t>Purchase of IBM dedicated server computer (6nos), C.D Rom W W Sunny 40 pkts, 70nos flash drive (4BG), Photocoping Ink (20pkts), Digital camera 6 nos, 6no printers, Security equipment and Gardeners working tools</t>
  </si>
  <si>
    <t>To maintain electronic drive data management process.</t>
  </si>
  <si>
    <t>Computer (6nos), C.D 40 pkts, 70nos flash drive, Photocoping Ink (20pkts), Digital camera 6nos, printers procured</t>
  </si>
  <si>
    <t>2307002 501090803xx20118</t>
  </si>
  <si>
    <t>Scoping of school buildings</t>
  </si>
  <si>
    <t>1300 public primary schools in the state to be scoped</t>
  </si>
  <si>
    <t>Accessing the school facilities to determine the level of intervention required</t>
  </si>
  <si>
    <t>1,300nos of public primary schools scoped completed</t>
  </si>
  <si>
    <t>2302010501011201xx20118</t>
  </si>
  <si>
    <t>Purchase and installation of office equipment</t>
  </si>
  <si>
    <t>Purchase of 6nos photocopier, 10nos refrigrators,  40nos split A/C, 80nos ceiling fans, 26nos water storage cans, 2nos water pumping machines, 50nos steel cabinets and 8no laptop</t>
  </si>
  <si>
    <t>6nos photocopier, 10nos refrigrators,  40nos split A/C, 80nos ceiling fans, 26nos water storage cans and 8no laptop procured</t>
  </si>
  <si>
    <t>2301001501011201XX20118</t>
  </si>
  <si>
    <t xml:space="preserve">Purchase of  motor vehicles </t>
  </si>
  <si>
    <t>Purchase of 3nos Hilux van with auxillary gear</t>
  </si>
  <si>
    <t xml:space="preserve">For effective monitoring supervisions and evaluation of projects and budget </t>
  </si>
  <si>
    <t xml:space="preserve">1nos Hilux Van purchased </t>
  </si>
  <si>
    <t>Furnishing of office canteen</t>
  </si>
  <si>
    <t>Plastic chairs and tables,pots, spoons, plate, cooking utensiles curtains</t>
  </si>
  <si>
    <t>To enhance productivity</t>
  </si>
  <si>
    <t>Office canteen furnished</t>
  </si>
  <si>
    <t>2302003 3030122 01XX20118</t>
  </si>
  <si>
    <t>Provision of Internent Facilities and equiping EMIS Office</t>
  </si>
  <si>
    <t>Purchase and installation of Internet facility, binding machines and 100 pieces of Scientific Calculators</t>
  </si>
  <si>
    <t>To access information store for improved productivity and service delivery</t>
  </si>
  <si>
    <t>Internet facility, binding machines and 100 pieces of Calculators purchased</t>
  </si>
  <si>
    <t>2302019501031201xx20118</t>
  </si>
  <si>
    <t>Provision of sporting equipment</t>
  </si>
  <si>
    <t>Purchase of 520nos of merry-go-round, 520nos of slides, 1300 small balls, 6500 standard footballs, Table tennis facilities and  520nos of swing</t>
  </si>
  <si>
    <t>For mental and physical development of the child</t>
  </si>
  <si>
    <t>520nos of merry-go-round,520nos of slides,1300 small balls, 6500 footballs, Table tennis facilities and  520nos of swing purchased</t>
  </si>
  <si>
    <t>2302006501030803xx20118</t>
  </si>
  <si>
    <t>Purchase and distribution of sundry instructional materials</t>
  </si>
  <si>
    <t xml:space="preserve">a) 6500 copies of ECCD graphic books </t>
  </si>
  <si>
    <t>for quality learning</t>
  </si>
  <si>
    <t>6,500 copies of ECCDE graphic book procured</t>
  </si>
  <si>
    <t>b) 3,900 Sleeping mats and foams</t>
  </si>
  <si>
    <t>Comfortable stay in school</t>
  </si>
  <si>
    <t>3,900 mats and foams purchased and distributed</t>
  </si>
  <si>
    <t>2302007501030803xx20118</t>
  </si>
  <si>
    <t>Provision of first Aid Box</t>
  </si>
  <si>
    <t>Purchase and distribution of 1,300 standard first Aid Boxes to 1,300 public primary schools</t>
  </si>
  <si>
    <t>For immediate tratment in the case of accident</t>
  </si>
  <si>
    <t xml:space="preserve">1,300 standard first Aid Boxes purchased and distributed </t>
  </si>
  <si>
    <t>Provision and distribution of essential instructional materials</t>
  </si>
  <si>
    <t>180,000 boxes of chalk termly x 3 terms, 15,000 copies of school register, school dairies and booklets of Modules.</t>
  </si>
  <si>
    <t>For effective and efficient service delivery</t>
  </si>
  <si>
    <t>80,000 boxes of chalk termly x3 terms, 15,000no school register, school dairies and booklets of Modules procured</t>
  </si>
  <si>
    <t>Support to 56 LGEAs.</t>
  </si>
  <si>
    <t>Purchase of 560 sets of office tables, chairs, 168nos of Steel Cabinets. and visitors chairs</t>
  </si>
  <si>
    <t>560 sets of office tables, chairs, 168nos of Steel Cabinets. and visitors chairs procured</t>
  </si>
  <si>
    <t>Support to 17 LGEAs (mother LGEAs)</t>
  </si>
  <si>
    <t>Purchase and distribution of 17no Desktop, 7 5KV Generators, Printers 17nos, UPS 17nos, Air Conditioners 17nos. to the 17 LGEAs</t>
  </si>
  <si>
    <t>17no Desktop, 7 5KV Generators, Printers 17nos, UPS 17nos, Air Conditioners 17nos procured.</t>
  </si>
  <si>
    <t>Equipping of EMIS Office.</t>
  </si>
  <si>
    <t>Purchase of 5 sets of Tables and Chairs, 2no Air Conditioners, 2no Fans, 4 sets of Desk Top Computer, 4no UPS, 3no Laptop,1no Photocopier, IBM Dedicated Server Computer, 2packets CD Rum, 5nos Flash Drive, 1no Projector and screen  and 3no printers</t>
  </si>
  <si>
    <t>5 sets of Tables and Chairs, 2no Air Conditioners, 2no Fans, 4no desktop Computer,4no UPS,3no laptop,1no Photocopier,  Projector and screen, 3no printers procured.</t>
  </si>
  <si>
    <t>Capacity Building.</t>
  </si>
  <si>
    <t>a) Personnel and Administrative course.</t>
  </si>
  <si>
    <t>500 personnel staff trained from SUBEB and LGEA trained.</t>
  </si>
  <si>
    <t>b) Project Planning and Maintenance Management.</t>
  </si>
  <si>
    <t>For better project planning and maintenance management.</t>
  </si>
  <si>
    <t>300 PRS staff trained.</t>
  </si>
  <si>
    <t>c)  Acconting and Financial Management.</t>
  </si>
  <si>
    <t>For proper accountability and transparancy in managing public fund.</t>
  </si>
  <si>
    <t>400 Accounting Officers trained.</t>
  </si>
  <si>
    <t>d)  Training of LGEA staff and school head on school Development Action Plan.</t>
  </si>
  <si>
    <t>For better project plan that enhances qualif\ty service delivery.</t>
  </si>
  <si>
    <t>60 SUBEB AND lgeaS PLUS 1,300 head teachers trained.</t>
  </si>
  <si>
    <t>e) Computer training for 15 Key Officers.</t>
  </si>
  <si>
    <t>for Effective and efficient production.</t>
  </si>
  <si>
    <t>200 SUBEB and LGEAs staff trained.</t>
  </si>
  <si>
    <t>f) Training of school heads on Internal Supervision.</t>
  </si>
  <si>
    <t>for quality teaching and learning.</t>
  </si>
  <si>
    <t>school Heads trained</t>
  </si>
  <si>
    <t>IMPLEMENTING MINISTRY/AGENCY:  PPSMB</t>
  </si>
  <si>
    <t>ORGANIZATION,SUB-ORGANIZATION ANDSUB-SUB ORGANIZATIONAL CODE: 18/03/001</t>
  </si>
  <si>
    <t>230400501011201xx20118</t>
  </si>
  <si>
    <t>Renovation of office blocks B,D,E,F &amp;H at PPSMB H/Q</t>
  </si>
  <si>
    <t xml:space="preserve">Re-roofing, replacement of temporal partitions with permanent block walls &amp; provision of toilet facilities. </t>
  </si>
  <si>
    <t xml:space="preserve">To provide adequate office accommodation and inprove productivity. </t>
  </si>
  <si>
    <t xml:space="preserve">Office blocks B,D &amp; E at PPSMB H/Q renovated with toilet facilities put in place </t>
  </si>
  <si>
    <t>30700250104080       1xx20118</t>
  </si>
  <si>
    <t>Erosion control &amp; landscaping at PPSMB H/Qs</t>
  </si>
  <si>
    <t xml:space="preserve">Fill erosion gullies, create drainages and plant ornamentation in the compound. </t>
  </si>
  <si>
    <t>To save the buildings and beautify the compound.</t>
  </si>
  <si>
    <t>Erosion in PPSMB H/Qs compound controlled.</t>
  </si>
  <si>
    <t>2306001301061201xx20118</t>
  </si>
  <si>
    <t>Repair of Generating Set.</t>
  </si>
  <si>
    <t>Repair of 312KVA Generating Set at PPSMB H/Qs</t>
  </si>
  <si>
    <t>To have an alternative power supply in the PPSMB H/Qs</t>
  </si>
  <si>
    <t>312KVA Generating Set at PPSMB H/Qs repaired.</t>
  </si>
  <si>
    <t>2302003501011201XX20118</t>
  </si>
  <si>
    <t xml:space="preserve">Purchase of 7no desktop computers </t>
  </si>
  <si>
    <t xml:space="preserve">Purchase of 7no  Desk-top computers and peripherals for the Hqtrs. </t>
  </si>
  <si>
    <t xml:space="preserve">For data processing storage &amp; retrieval for over 15,000 staff of PPSMB . </t>
  </si>
  <si>
    <t>Computers for data processing, storage and retrieval procured.</t>
  </si>
  <si>
    <t>Purchase of road motor vehicle.</t>
  </si>
  <si>
    <t>Purchase 4no. 14-seater Toyota/Nissan buses for the PPSMB H/Qs</t>
  </si>
  <si>
    <t>For improved monitoring and supervision of teaching in our schools and for data collection.</t>
  </si>
  <si>
    <t>1no. 14 seater Toyota/ Nissan bus procured.</t>
  </si>
  <si>
    <t>Total</t>
  </si>
  <si>
    <t xml:space="preserve">GHE/ESEPC/CAP/2013/002                                                                                             </t>
  </si>
  <si>
    <t xml:space="preserve">IMPLEMENTING MINISTRY/AGENCY: ENUGU STATE UNIVERSITY OF SCIENCE &amp; TECHNOLOGY (ESUT) </t>
  </si>
  <si>
    <t>ORGANIZATION,SUB-ORGANIZATION ANDSUB-SUB ORGANIZATIONAL CODE:  18/06/001</t>
  </si>
  <si>
    <t>2303003501061201XX20118</t>
  </si>
  <si>
    <t>Constructionof Faculty Buildings</t>
  </si>
  <si>
    <t xml:space="preserve">Completion of faculty and other buildings at Perm. Site and college of Medicine.a) Faculty of Applied Natural Sciences.  i) Structural work, electrical plumbing, roofing,ceiling plastering, painting.                        b) Faculty of Social science c) Faculty of  Engineering (d) Faculty of Engineering Laboratory building  (e) Faculty of Education (f) College of Medicine: Mortuary/ histopathology building electrical,plumbing, land  scalping etc (g) ESUT Auditoria at permanent site and College of Medicine,plumbing work and furnishing. (h) ESUT administrative building: electrical plumbing, landscaping etc. </t>
  </si>
  <si>
    <t>These buildings will enhance full settlement at the permanent site and at the College of Medicine.</t>
  </si>
  <si>
    <t>Construction of Faculty buildings completed</t>
  </si>
  <si>
    <t>2303009501061201XX20118</t>
  </si>
  <si>
    <t>Construction of laboratory Buildings</t>
  </si>
  <si>
    <t>Construction of laboratory buildings (a) Faculty of Applied Natural Sciences. b) Faculty of Environmental Sci. and Agriculture c) Faculty of Education</t>
  </si>
  <si>
    <t>Needed for practical demonstrations &amp; research</t>
  </si>
  <si>
    <t>Construction of laboratory buildings at the faculties completed</t>
  </si>
  <si>
    <t>2301001501061201XX20118</t>
  </si>
  <si>
    <t>Purchase of Vehicles</t>
  </si>
  <si>
    <t>Provision of vehicles and other machines (a) Provision of 15No.official cars b) Provision of 2No.water tankers &amp; 2No. MBO 1418 buses with comprehensive insurance and risk/strike extension.</t>
  </si>
  <si>
    <t xml:space="preserve">For haulage of goods and movement of personnel and enhancement of productivity </t>
  </si>
  <si>
    <t>15 No. Official cars, 2 no. Buses procured</t>
  </si>
  <si>
    <t>2306001501061201XX20118</t>
  </si>
  <si>
    <t>Purchase of Power Generator</t>
  </si>
  <si>
    <t>Provision of 1No.giant 250 KVA generating sets.</t>
  </si>
  <si>
    <t xml:space="preserve">Source of alternative power supply to PHCN </t>
  </si>
  <si>
    <t>1No. 250 KVA generating set purchased</t>
  </si>
  <si>
    <t xml:space="preserve">Constructionof fence and gates </t>
  </si>
  <si>
    <t xml:space="preserve">Construction of perimeter high fence and altra-modern gates </t>
  </si>
  <si>
    <t>Provision of security for both staff, students &amp; University property</t>
  </si>
  <si>
    <t>Construction of perimetter fence and altra-gates completed</t>
  </si>
  <si>
    <t xml:space="preserve">IMPLEMENTING MINISTRY/AGENCY:  IMT ENUGU  </t>
  </si>
  <si>
    <t>ORGANIZATION,SUB-ORGANIZATION ANDSUB-SUB ORGANIZATIONAL CODE:  18/07/001</t>
  </si>
  <si>
    <t>2304004501061201XX20104</t>
  </si>
  <si>
    <t>Rehabilitation of school building</t>
  </si>
  <si>
    <t>(i) 1st and 2nd hostel re-roofing to stop rain water leakage, plastering damaged block works and painting</t>
  </si>
  <si>
    <t xml:space="preserve">To create accommodation for students  </t>
  </si>
  <si>
    <t>Rehabilitation of school building completed</t>
  </si>
  <si>
    <t>(ii)Renovation of existing classroom blocks/offices for schools of Engineering Technology and Business Administration</t>
  </si>
  <si>
    <t>To provide condusive learning environment</t>
  </si>
  <si>
    <t>Classroom blocks/offices for schools of Engineering Technology and Business Administration renovated</t>
  </si>
  <si>
    <t>(iii)Re-flooring of Accounting Complex (Achike Udenwa) &amp; installation of  fittings</t>
  </si>
  <si>
    <t>Re-flooring of Accounting Complex</t>
  </si>
  <si>
    <t>Re-flooring of Accounting Complex (Achike Udenwa) &amp; fittings completed</t>
  </si>
  <si>
    <t>2302013501061201XX20104</t>
  </si>
  <si>
    <t>Purchase of farm equipment</t>
  </si>
  <si>
    <t>Purchase of Tractor/ Equipment for Agric Engineering Dept</t>
  </si>
  <si>
    <t>MT 435 for students Academic practical/field exercise based on NBTE Examination</t>
  </si>
  <si>
    <t>Tractor/ Equipment for Agric Engineering Dept purchased</t>
  </si>
  <si>
    <t>2302003501061201XX20104</t>
  </si>
  <si>
    <t>Computer Equipment</t>
  </si>
  <si>
    <t>Provision of computers and accessories</t>
  </si>
  <si>
    <t>To provide 25 computers to the department to enhance academic preformance</t>
  </si>
  <si>
    <t>18no. Computers purchased</t>
  </si>
  <si>
    <t>230600851061201XX20104</t>
  </si>
  <si>
    <t>Fencing of Campus 1 and III measuring 1509m in length</t>
  </si>
  <si>
    <t>Walling of Campus 1 and III with cement block to avoid trespass</t>
  </si>
  <si>
    <t>Fencing of Campus 1 and III measuring 1509m in length completed</t>
  </si>
  <si>
    <t>2303007501061201XX20104</t>
  </si>
  <si>
    <t>Construction of School Building</t>
  </si>
  <si>
    <t>(i) Construction of Faculty Complex  lecture halls/staff office</t>
  </si>
  <si>
    <t>Provision of classroom blocks, staff offices for lecturers</t>
  </si>
  <si>
    <t>Construction of Faculty Complex  lecture halls/staff office completed</t>
  </si>
  <si>
    <t>(ii) Construction of new lecture halls with auditorium</t>
  </si>
  <si>
    <t>Provision of auditorium for seminars and workshops</t>
  </si>
  <si>
    <t>Construction of new lecture halls with auditorium completed</t>
  </si>
  <si>
    <t>(iii) Construction of new Library Complex</t>
  </si>
  <si>
    <t>Provision of modern library to aid easy access to books</t>
  </si>
  <si>
    <t>Construction of new Library Complex completed</t>
  </si>
  <si>
    <t>(iv) Construction of entrepreneur Centre</t>
  </si>
  <si>
    <t>To construct Entrep-reneur Resource Centre for increase of IGR</t>
  </si>
  <si>
    <t>Construction of entrepreneur Centre completed</t>
  </si>
  <si>
    <t>(v) Construction of workshop for Building Technology</t>
  </si>
  <si>
    <t>Provision of workshop for Building Technology Department</t>
  </si>
  <si>
    <t>Building Techn-ology Workshop constructed</t>
  </si>
  <si>
    <t>2302008501061201XX20104</t>
  </si>
  <si>
    <t>Industrial Machine and Equipment</t>
  </si>
  <si>
    <t>(i) Completion of Industrial Centre accessories for machine</t>
  </si>
  <si>
    <t>Roofing of themain structure and block wall</t>
  </si>
  <si>
    <t>Industrial Centre accessories for machine completed</t>
  </si>
  <si>
    <t>(ii) Accessories and installation of machines</t>
  </si>
  <si>
    <t>Rehabilitation of existing machines</t>
  </si>
  <si>
    <t>Installation of machines completed</t>
  </si>
  <si>
    <t>2301001501061201XX20104</t>
  </si>
  <si>
    <t>Road motor vehicle</t>
  </si>
  <si>
    <t>(i) Purchase of 1 water tanker</t>
  </si>
  <si>
    <t>Provision of water tanker to supply water to students</t>
  </si>
  <si>
    <t>1no. water tanker purchased</t>
  </si>
  <si>
    <t>(ii) Purchase of 1 no, MBO 1414 for students</t>
  </si>
  <si>
    <t>To facilitate movement of students</t>
  </si>
  <si>
    <t>1 no, MBO 1414 for students procured</t>
  </si>
  <si>
    <t>2305002501061201XX20104</t>
  </si>
  <si>
    <t>Construction of Culverts</t>
  </si>
  <si>
    <t>Construction of gutters of 1630m in length and 3ft depth and culverts</t>
  </si>
  <si>
    <t>Provision of Drainage to alleviate flood in the premises</t>
  </si>
  <si>
    <t>1630m in length and 3ft depth of gutters and culverts completed</t>
  </si>
  <si>
    <t>2302004501061201XX20104</t>
  </si>
  <si>
    <t>Purchase of Communication equipment</t>
  </si>
  <si>
    <t>Provision of Teaching facilities such as Projectors, loud speakers, magnetic boards, etc</t>
  </si>
  <si>
    <t>To provide items that facilitate teaching and learning to students</t>
  </si>
  <si>
    <t>Teaching facilities procured</t>
  </si>
  <si>
    <t>2302006501061201xx20118</t>
  </si>
  <si>
    <t>Purchase of Instructional equipment</t>
  </si>
  <si>
    <t>(i) Equiping the IMT Library with books and establishment of E-Library</t>
  </si>
  <si>
    <t>For research and thesis writing in the school</t>
  </si>
  <si>
    <t>Equiping the IMT Library with books and E-Library completed</t>
  </si>
  <si>
    <t>Provision of accreditation equipment/materials</t>
  </si>
  <si>
    <t>To provide necessary equipment for accreditation of various departments</t>
  </si>
  <si>
    <t>Accreditation equipment/ materials purchased</t>
  </si>
  <si>
    <t>2302001501061201xx20118</t>
  </si>
  <si>
    <t>Purchase of Office furniture</t>
  </si>
  <si>
    <t>Provision of office furniture for offices in most need.</t>
  </si>
  <si>
    <t>To provide office furniture to replace depreciated ones in the offices.</t>
  </si>
  <si>
    <t>Office furniture purchased.</t>
  </si>
  <si>
    <t xml:space="preserve">IMPLEMENTING MINISTRY/AGENCY:  ENUGU STATE COLLEGE OF EDUCATION (TECHNICAL)  </t>
  </si>
  <si>
    <t>ORGANIZATION,SUB-ORGANIZATION ANDSUB-SUB ORGANIZATIONAL CODE: 18/09/001</t>
  </si>
  <si>
    <t>2303007501061201XX20106</t>
  </si>
  <si>
    <t>Construction of public building</t>
  </si>
  <si>
    <t>Construction of one Educational Technology Centre</t>
  </si>
  <si>
    <t>To meet accreditation requirements of NCCE, NUC &amp; TRCN</t>
  </si>
  <si>
    <t>1no. Educational Technology Centre constructed</t>
  </si>
  <si>
    <t xml:space="preserve"> Construction of Piggery and Poultry for Agricultural Education Department</t>
  </si>
  <si>
    <t xml:space="preserve">          -do-</t>
  </si>
  <si>
    <t xml:space="preserve">        -</t>
  </si>
  <si>
    <t>Construction of Piggery and Poultry facilities completed</t>
  </si>
  <si>
    <t>Feasibility study for construction of one Library Complex with e-Library</t>
  </si>
  <si>
    <t xml:space="preserve">             -do-</t>
  </si>
  <si>
    <t>1no. extra reading space  facilities constructed</t>
  </si>
  <si>
    <t>Construct Standard ECCE Centre and Demostration School for ECCE Department</t>
  </si>
  <si>
    <t>Standard ECCE Centre and Demostration School constructed</t>
  </si>
  <si>
    <t>2204004501061201xx20106</t>
  </si>
  <si>
    <t>Building Re-Construction</t>
  </si>
  <si>
    <t>Remodel &amp; Equip Chemistry Laboratory</t>
  </si>
  <si>
    <t xml:space="preserve">       -</t>
  </si>
  <si>
    <t>Chemistry lab. remodelled and equipped</t>
  </si>
  <si>
    <t>Re-model Biology Laboratory</t>
  </si>
  <si>
    <t xml:space="preserve">            -do-</t>
  </si>
  <si>
    <t>Biology Lab. re-modeled</t>
  </si>
  <si>
    <t>Purchase of Motor Vehicles</t>
  </si>
  <si>
    <t>Purchase of three Official Cars (1 Toyota Avensis &amp; 2 Avensis 2.0</t>
  </si>
  <si>
    <t>Official Vehicles for three newly appointed Princip-al Officers of the College</t>
  </si>
  <si>
    <t xml:space="preserve">     -</t>
  </si>
  <si>
    <t>3nos. Official Cars procured</t>
  </si>
  <si>
    <t>Construction of Standard lab</t>
  </si>
  <si>
    <t>Feasibility for Construction of one Standard Laboratory with current equipment Int. Sc.</t>
  </si>
  <si>
    <t>To meet acredifor department of tation requirement of NCCE, NUC &amp;TRCN</t>
  </si>
  <si>
    <t>1no. Standard Laboratory constructed and equipped</t>
  </si>
  <si>
    <t>Provision of Instructional Equipment</t>
  </si>
  <si>
    <t>Equiping Workshops Classrooms laboratories, library &amp; Provision of other accreditation materials</t>
  </si>
  <si>
    <t>Instructional Equipment procured</t>
  </si>
  <si>
    <t>IMPLEMENTING MINISTRY/AGENCY:  SCIENCE TECHNICAL AND VOCATIONAL SCHOOLS MANAGEMENT BOARD</t>
  </si>
  <si>
    <t>ORGANIZATION,SUB-ORGANIZATION ANDSUB-SUB ORGANIZATIONAL CODE:  18/05/001</t>
  </si>
  <si>
    <t>2203010501050801xx20118</t>
  </si>
  <si>
    <t xml:space="preserve">Increase enrolment retention and completion of TVE colleges </t>
  </si>
  <si>
    <t xml:space="preserve">Sensitization and awareness creation of the importance and value of TVE </t>
  </si>
  <si>
    <t xml:space="preserve">More people to lake to STV Colleges </t>
  </si>
  <si>
    <t xml:space="preserve">- </t>
  </si>
  <si>
    <t>Sensitization and awareness creation completed</t>
  </si>
  <si>
    <t>2392996501081201xx20118</t>
  </si>
  <si>
    <t xml:space="preserve">Procure tools and equipment for 20 No. TVE colleges in 3 trade areas per colleges each year  </t>
  </si>
  <si>
    <t>Procure and supply tools for Foundry, Technical craft, Fabrication &amp; welding, Electrical &amp; installation, Carpentry &amp; joining Furniture Building, Block laying and concreting Computer sets catering Plumbing &amp; pipe fitting</t>
  </si>
  <si>
    <t xml:space="preserve">The reform in education sector need new directions towards TVS. Hence the need to provide then with tools and equipment. </t>
  </si>
  <si>
    <t xml:space="preserve">6 No. STV colleges well equipped. </t>
  </si>
  <si>
    <t>2302006 501081201xx20118</t>
  </si>
  <si>
    <t xml:space="preserve">Purchase of science equipment and instructional materials </t>
  </si>
  <si>
    <t>Procurement and supply of science equipment and instructional materials to sTVM colleges</t>
  </si>
  <si>
    <t xml:space="preserve">To enhance effective * efficiency teaching and learning in STV colleges/ Schools. </t>
  </si>
  <si>
    <t>3 No. science Lab equipped, and instructional materials procured &amp; supplied.</t>
  </si>
  <si>
    <t>2302010 5011011201xx20118</t>
  </si>
  <si>
    <t xml:space="preserve">Purchase of office equipment in STVSMB H/qtrs </t>
  </si>
  <si>
    <t xml:space="preserve">Purchase of 6no Photocopies, 2no Refrigerators, 5no standing fans, 6no steel cabinet, 6no Tv sets, 6no. sets of doors &amp; window blinds  and 1no. fire proof. </t>
  </si>
  <si>
    <t>To enhance work output</t>
  </si>
  <si>
    <t>6no Photocopies, 2no Refrigerators, 5no standing fans, 6no steel cabinet, 6no Tv sets, 6no. sets of doors &amp; window blinds and 1no. fire proof purchased</t>
  </si>
  <si>
    <t>2302003 501011201xx20118</t>
  </si>
  <si>
    <t xml:space="preserve">Purchase of computer sets </t>
  </si>
  <si>
    <t>Purchase of 10no computers, moderms for internet and antivirus</t>
  </si>
  <si>
    <t xml:space="preserve">To enhance timely and accurate data keeping for effective planning &amp; management of education sector </t>
  </si>
  <si>
    <t xml:space="preserve">6 No Computers, 1 No. modern &amp; 3 No. printers, procured. </t>
  </si>
  <si>
    <t>2304004 501101201xx20118</t>
  </si>
  <si>
    <t xml:space="preserve">Rehabilitation of stvsmb H. Qtrs zonal offices and fencing  </t>
  </si>
  <si>
    <t xml:space="preserve">Rehabilitation of H/Qtrs offices Block A, B, C, completion of perimeter fence in H/qtrs and renovation of 6 No. zonal </t>
  </si>
  <si>
    <t xml:space="preserve">Re – roofing of the burnt C block and raising of perimeter fence of the H/qtrs, replacing windows and doors that are dilapidated in H/Qrs and 6 zonal offices   </t>
  </si>
  <si>
    <t xml:space="preserve">The STVSMB H/QTRS block ABC and zonal offices rehabilitated </t>
  </si>
  <si>
    <t>2306008501041201XX20118</t>
  </si>
  <si>
    <t xml:space="preserve">Establish production units in STV colleges  </t>
  </si>
  <si>
    <t xml:space="preserve">Establishment of 14 No production units in TVE colleges, one production unit per TVE College. </t>
  </si>
  <si>
    <t xml:space="preserve">To make technical and collation colleges functional </t>
  </si>
  <si>
    <t xml:space="preserve">12no technical and vocational colleges established </t>
  </si>
  <si>
    <t xml:space="preserve">2307004 501101201xx20118 </t>
  </si>
  <si>
    <t xml:space="preserve">Statistical survey </t>
  </si>
  <si>
    <t xml:space="preserve">Termly statistical survey of technical and science equipment in colleges under STVSMB </t>
  </si>
  <si>
    <t xml:space="preserve">To updated science and technical equipment for use in STV colleges </t>
  </si>
  <si>
    <t xml:space="preserve">Statistical survey of technical and science equipment completed </t>
  </si>
  <si>
    <t>2304004 501141201xx20118</t>
  </si>
  <si>
    <t xml:space="preserve">Rehabilitate dilapidated colleges building </t>
  </si>
  <si>
    <t xml:space="preserve">Rehabilitation of 16no dilapidated administrative and class room blocks in TVE schools/colleges </t>
  </si>
  <si>
    <t xml:space="preserve">To improve the condition of school infrastructure and facilitate access. </t>
  </si>
  <si>
    <t xml:space="preserve">8no dilapidated admin and 4no classrooms rehabilitated. </t>
  </si>
  <si>
    <t>2304004 511051201xx20118</t>
  </si>
  <si>
    <t xml:space="preserve">Rehabilitate workshop building </t>
  </si>
  <si>
    <t xml:space="preserve">Rehabilitation of 13no. dilapidated workshops in 20 No TVE colleges one workshop pers college. </t>
  </si>
  <si>
    <t xml:space="preserve">To enhcance conducive teaching and learning environment. </t>
  </si>
  <si>
    <t xml:space="preserve">7no dilapidated workshops rehabilitated. </t>
  </si>
  <si>
    <t>2306004 501011201xx20118</t>
  </si>
  <si>
    <t xml:space="preserve">Purchase of Power generating plant </t>
  </si>
  <si>
    <t xml:space="preserve">Procure and install 45KVA lister generating plant </t>
  </si>
  <si>
    <t xml:space="preserve">The Baord has no alternative power supply </t>
  </si>
  <si>
    <t xml:space="preserve">1no. 45KVA generating plant purchased and installed. </t>
  </si>
  <si>
    <t>2303009501051201XX20118</t>
  </si>
  <si>
    <t>Construction of Generating Plant house</t>
  </si>
  <si>
    <t xml:space="preserve">Construction of Generating Plant house with burglary proof </t>
  </si>
  <si>
    <t xml:space="preserve">To ensure security of the generating plant </t>
  </si>
  <si>
    <t>Plant house with burglary proof completed</t>
  </si>
  <si>
    <t>2306005501011201xx20118</t>
  </si>
  <si>
    <t xml:space="preserve">Water facilities and materials </t>
  </si>
  <si>
    <t xml:space="preserve">Construction of 3 No over head tanks in STVSMB H/qtrs </t>
  </si>
  <si>
    <t xml:space="preserve">To enhance the use of toilet facilities  </t>
  </si>
  <si>
    <t>1 No overhead tank provided</t>
  </si>
  <si>
    <t>2203011 501401201xx20118</t>
  </si>
  <si>
    <t>Repair and replace obsolete and damage equipment</t>
  </si>
  <si>
    <t xml:space="preserve">Repair, replace and service machinery and equipment in 7 No. STV Colleges </t>
  </si>
  <si>
    <t xml:space="preserve">To reduce the no of machines and equipment in the colleges that are wasting </t>
  </si>
  <si>
    <t>Repair, replace and service machines in 4 No STV colleges completed</t>
  </si>
  <si>
    <t>2304155011011201xx20118</t>
  </si>
  <si>
    <t xml:space="preserve">Rehabilitation of old sewage disposal and contruction of new one  </t>
  </si>
  <si>
    <t xml:space="preserve">Excavation/cutting of excavated soil digging of septio tanks of soak away, pit, laying of foundation, laying of walls, plastering, casting of slabs and fixing of swage pipes. </t>
  </si>
  <si>
    <t xml:space="preserve">The 3 No  dilapidated toilets are non-functional and inadequate for STVSMB H/Qtrs </t>
  </si>
  <si>
    <t xml:space="preserve">1no dilapidated toilet facility renovated, and 1no new toilet facility constructed. </t>
  </si>
  <si>
    <t>2391991 501101201xx20118</t>
  </si>
  <si>
    <t>Purchase of Vehicles (Hilux)</t>
  </si>
  <si>
    <t>Purchase of 2 No Hilux for accessibility of schools in interior villages.</t>
  </si>
  <si>
    <t xml:space="preserve">Have access to our schools located in interior villages with rey bad road.  </t>
  </si>
  <si>
    <t xml:space="preserve">1no Hilux   procured. </t>
  </si>
  <si>
    <t>2302009 501101201xx20118</t>
  </si>
  <si>
    <t xml:space="preserve">Provision of fire extinguishers </t>
  </si>
  <si>
    <t xml:space="preserve">Purchase of fire extinguishers for STVSMB H/Qtrs and 6 No. zonal offices </t>
  </si>
  <si>
    <t xml:space="preserve">There are no fire fighting equipment in both H/Qtrs and zonal offices </t>
  </si>
  <si>
    <t>Fire extinguishers purchased</t>
  </si>
  <si>
    <t xml:space="preserve">GHE/ESEPC/CAP/2013/002                                                                                                               </t>
  </si>
  <si>
    <t xml:space="preserve">IMPLEMENTING MINISTRY/AGENCY:  ENUGU STATE SCHOLARSHIP AND LOANS BOARD    </t>
  </si>
  <si>
    <t>ORGANIZATION,SUB-ORGANIZATION ANDSUB-SUB ORGANIZATIONAL CODE: 18/14/001</t>
  </si>
  <si>
    <t>2307006501070810XX20118</t>
  </si>
  <si>
    <t>Award of Scholarships</t>
  </si>
  <si>
    <t>Award of Scholarship to deserving students</t>
  </si>
  <si>
    <t>The need to support bright andindigent students who are likely to drop out of schl in education career</t>
  </si>
  <si>
    <t xml:space="preserve">Amount of scholarship fund disbursed </t>
  </si>
  <si>
    <t>IMPLEMENTING MINISTRY/AGENCY:   ENUGU STATE LIBRARY BOARD</t>
  </si>
  <si>
    <t>ORGANIZATION,SUB-ORGANIZATION ANDSUB-SUB ORGANIZATIONAL CODE: 18/12/001</t>
  </si>
  <si>
    <t>2304001501101201XX20104</t>
  </si>
  <si>
    <t>Rehabilitation of  offices</t>
  </si>
  <si>
    <t>Rehabilitation of Library Buildings at Enugu Headquarter, Nsukka and Awgu Libraries.</t>
  </si>
  <si>
    <t>The Library Buildings are dilapidated and needs renovation</t>
  </si>
  <si>
    <t>Rehabilitation of Library Buildings at Enugu, Nsukka and Awgu Libraries completed</t>
  </si>
  <si>
    <t>2303003501101201XX20104</t>
  </si>
  <si>
    <t>Construction of offices</t>
  </si>
  <si>
    <t>Construction of Reading Hall and Book Depot Building at State Central Library</t>
  </si>
  <si>
    <t>There is need for an additional reading Hall due to increase of users of Library Services.  A new Book Depot Building is needed at Enugu.</t>
  </si>
  <si>
    <t>Construction of Reading Hall and Book Depot Building at State Central Library completed</t>
  </si>
  <si>
    <t>2302005501101201XX20104</t>
  </si>
  <si>
    <t>Purchase of Books/Library Equipment</t>
  </si>
  <si>
    <t>Purchase of Books and Library Equipment</t>
  </si>
  <si>
    <t>There is urgent need to acquire and up-dated our book stock.</t>
  </si>
  <si>
    <t>Books and Library Equipment procured.</t>
  </si>
  <si>
    <t>IMPLEMENTING MINISTRY/AGENCY:  MINISTRY OF HEALTH</t>
  </si>
  <si>
    <t>ORGANIZATION,SUB-ORGANIZATION ANDSUB-SUB ORGANIZATIONAL CODE: 20/01/001</t>
  </si>
  <si>
    <t>2304003401020302XX20118</t>
  </si>
  <si>
    <t>Rehabilitation of hospitals and health centres</t>
  </si>
  <si>
    <t>Upgrading of 7 District hospitals, rehabilitation of 15no. hospitals and 75 health centres  (In Partnership with MDG-CGS) (Refer to Planning Comm. for counterpart funding)</t>
  </si>
  <si>
    <t>The project is designed to increase access to health care services</t>
  </si>
  <si>
    <t xml:space="preserve">7 DHs upgraded, and15 hospitals and 75 PHC centres renovated </t>
  </si>
  <si>
    <t>2302007401051201XX20118</t>
  </si>
  <si>
    <t>Purchase and distribution of drugs and other consumables</t>
  </si>
  <si>
    <t>Purchase of assorted drugs and other consumables (eg. cotton wool, syringes and needles, etc.)</t>
  </si>
  <si>
    <t>The project is designed to increase access to drugs and other consumables</t>
  </si>
  <si>
    <t>Drugs &amp; other medicaments purchased</t>
  </si>
  <si>
    <t>2302007901051201XX20118</t>
  </si>
  <si>
    <t>Purchase and distribution of medical equipment</t>
  </si>
  <si>
    <t xml:space="preserve">Purchase &amp; distribute modern medical equipment as well as test and delivery kits to 100 facilities </t>
  </si>
  <si>
    <t>The project is aimed at replacing broken-down and obsolete medical equipment</t>
  </si>
  <si>
    <t>Medical equipment procured and distributed to 100 health facilities</t>
  </si>
  <si>
    <t>2308004401070303XX20118</t>
  </si>
  <si>
    <t xml:space="preserve">i) Health Management Information System (HMIS) </t>
  </si>
  <si>
    <t>Printing of 1-year stock of HMIS forms for 1000 health facilities, conduct of a two-day DHB-based training of 1000 facility information staff on use of forms, purchase of 10 computers, 1 landline for fax, 1 photocopier, 17 tricycles10 Internet routers, 10 internet moderm, etc.</t>
  </si>
  <si>
    <t>The programme is aimed at strengthening HMIS in the State through the provision of HMIS minimum package Strengthen HMIS through the printing of 1 yr stock of forms &amp; registers to support decision-making and other public health action</t>
  </si>
  <si>
    <t>1-year stock of HMIS forms printed for 1000 health facilities, 2-day DHB-based training conducted for 1000 facility information staff on use of forms and 10 computers, 1 photocopier, 17 tricycles10 Internet routers, 10 internet moderm, procured</t>
  </si>
  <si>
    <t>ii) National Health Insurance Scheme (NHIS)</t>
  </si>
  <si>
    <t>Adapt the National Health Insurance Scheme in the formal sector of Enugu State</t>
  </si>
  <si>
    <t>The programme is designed to provide fair financing of the health care and protect individuals from catastrophic health expenditure</t>
  </si>
  <si>
    <t>NHIS Law passed &amp; MOU signed with HMOs to provide legal frame- work for the imple-mentation of the NHIS in the State; flag-off, underwrite 1st yr's premium and provide GCCC for the NHIS for the formal sector; &amp; implement CBHIS for the Informal sector</t>
  </si>
  <si>
    <t>iii) Review of the State Health Law</t>
  </si>
  <si>
    <t>Review, produce and distribute the State Health Law to provide legal backing to the State health system</t>
  </si>
  <si>
    <t>The programme is aimed at securing the contribution and support of LGAs in running the health system of Enugu State</t>
  </si>
  <si>
    <t>2000 copies of the State Health Law, produced and distributed and organise a public sensitization program</t>
  </si>
  <si>
    <t>iv) NPI and NIPDs</t>
  </si>
  <si>
    <t>Purchase 170 ice packs, 17 refridgerators, and provide GCCC for immunization campaigns</t>
  </si>
  <si>
    <t>The programme is designed to prevent six child-killer diseases through immunization/ vaccination of U-5 children and pregnant women</t>
  </si>
  <si>
    <t>170 ice packs, 17 refridgerators procured and GCCC for immunization campaigns provided</t>
  </si>
  <si>
    <t>v) Safe Motherhood Programme</t>
  </si>
  <si>
    <t>Procure and distribute delivery kits and train HWs on Life Saving Skills (LSS)</t>
  </si>
  <si>
    <t>The programme is aimed at procuring and distributing delivery kits and training of medical doctors, nurses/ midwives, CHOs and CHEWs on LSS</t>
  </si>
  <si>
    <t>1000 delivery kits procured, 100 doctors trained on ELSS, 100 nurses/ midwives on LSS, 170 CHOs/ CHEWS on MLSS</t>
  </si>
  <si>
    <t>vi) Malaria Control Programme</t>
  </si>
  <si>
    <t>Adopt an integrated approach in the prevention and treatment of malaria</t>
  </si>
  <si>
    <t>The programme is aimed at reducing the prevalence of malaria and mortality due to malaria</t>
  </si>
  <si>
    <t>(i) Procure &amp; distribute various quantities of ACT drugs: SP, AA, AL  (ii) Procure and distribute LLITNs, (iii)Lavicide gutters and adopt integrat-ed approach to vector control, etc.</t>
  </si>
  <si>
    <t>vii) HIV/AIDS Control</t>
  </si>
  <si>
    <t>Prevention and care for HIV/AIDS patients through CT, PMTCT, &amp; distribution of ARVs</t>
  </si>
  <si>
    <t>The programme is aimed at halting and reversing the incidence of HIV/AIDS, including reduction of stigmatization in line with the MDGs</t>
  </si>
  <si>
    <t>i) Sensitize 300,000 members of the populace                   ii) Conduct HCT for 20,000 persons           iii) Place 10,000 persons on ARV iv) Increase compreh-ensive sites by 20%</t>
  </si>
  <si>
    <t>viii) TBL Control Programme</t>
  </si>
  <si>
    <t>Prevention and care for TBL patients</t>
  </si>
  <si>
    <t>The programme is aimed at reducing mortality &amp; mobidity due to the prevalence of TBL among the populace</t>
  </si>
  <si>
    <t>5,000 TBL patients treated using DOTS to reduce TB prevalence rate in the State by 30%</t>
  </si>
  <si>
    <t>ix) Nutrition Programme</t>
  </si>
  <si>
    <t>Provide Vitamin A supplementation to children and health education for women on nutrition</t>
  </si>
  <si>
    <t>The programme is designed to reduce the prevalence of malnutrition by 5% among U-5 children &amp; pregnant women</t>
  </si>
  <si>
    <t>i) Distribute Vit A and other supplements to 250,000 U-5 children and 20,000 pregnant women  ii) Sensitize 350,000 women on local high nutritional food items</t>
  </si>
  <si>
    <t>x) Health Education Programme</t>
  </si>
  <si>
    <t>Produce health education materials and use of electronic media for Health Education</t>
  </si>
  <si>
    <t>The programme is meant to improve the knowledge of the populace regarding healthy practices</t>
  </si>
  <si>
    <t>i) Print and distribute 5000 each of leaflets, &amp; flyers on healthy practices (ii) Produce and air, on radio &amp; TV, healthy practices at 2 slots a day</t>
  </si>
  <si>
    <t>xi) Epidemiology Programme</t>
  </si>
  <si>
    <t>Provide logistics for detection and control of disease outbreaks</t>
  </si>
  <si>
    <t>The programme is aimed at detecting and containing outbreak of diseases among the populace</t>
  </si>
  <si>
    <t>i) Logistics and other support to 17 LGA DSNOs to strengthen early epidemic detection &amp; control  (ii) Provide GCCC for the programme</t>
  </si>
  <si>
    <t xml:space="preserve">xii) Celebration of MNCH Week </t>
  </si>
  <si>
    <t>Celebration of Maternal, New-born Child Health Week</t>
  </si>
  <si>
    <t>The week is aimed at sensitizing the populace on maternal, new-born and Child Health issues and survival strategies</t>
  </si>
  <si>
    <t xml:space="preserve">Celebrate MNCH week bi-annually (twice a year) in line with UN/WHO Treaty in order to create needed awareness on maternal and child health and reduce child and maternal mortality rates </t>
  </si>
  <si>
    <t>xiii) Baby-Friendly Initiative Programme</t>
  </si>
  <si>
    <t>Promote exclusive breast-feeding among women of child-bearing age group (15-49 yrs)</t>
  </si>
  <si>
    <t>The programme is designed to promote exclusive breast-feeding and health of children &amp; their mothers</t>
  </si>
  <si>
    <t>i) Celebrate breast-feeding week;           ii) Conduct TOT for 1000 health workers on Exclusive breast-feeding</t>
  </si>
  <si>
    <t>xiv) Free MCH Programme</t>
  </si>
  <si>
    <t>Fund the Free MCH programme in the State through the provision of GCCC</t>
  </si>
  <si>
    <t xml:space="preserve">The programme is designed to increase access to MCH services and reduce maternal and child mortality and morbidity  </t>
  </si>
  <si>
    <t>i) Increase ANC attendance by 30%      ii) Increase No. of deliveries by skilled attendant by 40%     iii) Provide delivery kits to 200 public health facilties           iv) Provide MCH drugs to 488 public health facilities</t>
  </si>
  <si>
    <t>xv) IMNCH Programme</t>
  </si>
  <si>
    <t>Promote maternal and U-5 health in order to attain MDGs 4 &amp; 5</t>
  </si>
  <si>
    <t xml:space="preserve">The programme is aimed at implementing activities that promote maternal and child health and reduction of  incidence of maternal &amp; U-5 mortality rates </t>
  </si>
  <si>
    <t xml:space="preserve">i) Provide GCCC to elicit FMOH assistance                ii) Support monthly meeting of the Committee on IMNCH                       iii) Support research &amp; other endeavours of the Committee on IMNCH               </t>
  </si>
  <si>
    <t>xvi) Reproductive Health Programme</t>
  </si>
  <si>
    <t>Improve reproductive health through implementation of relevant activities</t>
  </si>
  <si>
    <t>The Programme is aimed at improving post-abortion care and mortality among the populace</t>
  </si>
  <si>
    <t>i) Conduct a 2-day TOT for 1000 health workers on management of abortion (post-abortion care)                       ii) Produce &amp; distribute flyers, leaflets, and posters on MCH issues</t>
  </si>
  <si>
    <t>xvii) Family Planning &amp; Population Control Programme</t>
  </si>
  <si>
    <t>Procure and distribute FP coomdities for the promotion of Family health and healthy population</t>
  </si>
  <si>
    <t xml:space="preserve">The programme is designed to procure, distribute and promote use of family planning commodities among the citizens and reduce mortality rates due to termination of unwanted pregnancies and STIs by 5% </t>
  </si>
  <si>
    <t>i) Procure and distribute 1m packets of male &amp; female condoms     ii) Procure, distribute, &amp; implant 20,000 units of IUCD              iii) Procure &amp; distribute 5,000 doses of injectables</t>
  </si>
  <si>
    <t>xviii) School Health Services Programme</t>
  </si>
  <si>
    <t xml:space="preserve">Build capacity of primary and secondary school teachers on hygiene and healthy practices as well as produce and distribute  Health Education materials </t>
  </si>
  <si>
    <t>The programme is aimed at promoting BCC among school children &amp; increase their knowledge about unhygienic &amp; unhealthy practices</t>
  </si>
  <si>
    <t xml:space="preserve">i) Conduct TOT for 2000 teachers from primary &amp; secondary schools  ii) Produce and distribute flyers, pamphlets, and posters on hygienic &amp; other healthy practices   </t>
  </si>
  <si>
    <t>xix) M &amp; E (PHC) Programme</t>
  </si>
  <si>
    <t>Collect data from Public Health  programmes to support health system managementevaluation of programme performance</t>
  </si>
  <si>
    <t>The programme is designed to support health data management and decision-making in the health sector</t>
  </si>
  <si>
    <t xml:space="preserve">i) Conduct ISS visit to 488 public facilities in the State                          ii) Train 1000 TBAs on LSS &amp; danger signs in ANC clients                        iii) Conduct M &amp; E  quarterly review meetings with 17 LGA M &amp; E Officers </t>
  </si>
  <si>
    <t>xx) International Inoculation Programme</t>
  </si>
  <si>
    <t xml:space="preserve">Procure and administer 5,000 doses of Yellow Fever vaccines (including needlys and syringes), print yellow/vaccine cards and train 1,000 TBAs </t>
  </si>
  <si>
    <t>The programme is aimed at vaccinating international travellers against yellow fever</t>
  </si>
  <si>
    <t xml:space="preserve">i) Procure 5,000 doses of yellow fever vaccines                    ii) Procure 5000 units of needles &amp; syringes iii) Print 10,000 units of yellow fever immunization cards (yellow cards) </t>
  </si>
  <si>
    <t>xxi) Child and Adolescent Reproductive Health Programme</t>
  </si>
  <si>
    <t>Provision of Child and adolescent health services</t>
  </si>
  <si>
    <t xml:space="preserve">The programme is aimed at improving child and adolescent health services </t>
  </si>
  <si>
    <t>Sensitization workshop at 7 DHBs for 7000 children and adolescents from primary, secondary &amp; higher educat-ional institutions completed</t>
  </si>
  <si>
    <t>xxii) Public Health Laboratory</t>
  </si>
  <si>
    <t>Provision of facilities for investigation of communicable diseases</t>
  </si>
  <si>
    <t>The programme is designed to provide laboratory facility for the investigation of diseases of public health importance &amp; epidemics</t>
  </si>
  <si>
    <t xml:space="preserve">(i)Provide public health Lab; (ii) Procure lab equipment and accessories             </t>
  </si>
  <si>
    <t>xxiii) Onchocerciasis Control Programme</t>
  </si>
  <si>
    <t>Procure and distribute Anti-Onchocerciasis drugs</t>
  </si>
  <si>
    <t>The programme is aimed at preventing and treating citizens against Onchocerciasis as well reduce morbidity due to the disease</t>
  </si>
  <si>
    <t>i) Procure and distribute 30,000 doses of anti-Oncho drugs  ii) Provide GCCC for APO support     iii) Print and distribute 5,000 posters on Oncho</t>
  </si>
  <si>
    <t>xxiv) Environmental Health Programme</t>
  </si>
  <si>
    <t>Provide in-door residuals and lavicides for gutters and surrounding bushes in urban and semi-urban areas of Enugu State</t>
  </si>
  <si>
    <t xml:space="preserve">Promote environmental cleanliness and reduce malaria episodes due to mosquito breeding and bites </t>
  </si>
  <si>
    <t>i) Lavicide 20 km of gutters in Enugu and Nsukka urban areas                           ii) Procure chemicals for laviciding of gutters                       iii) Procure 20 units of chemical spraying guns &amp; other apparatus</t>
  </si>
  <si>
    <t>xxv) Women in Health Programme</t>
  </si>
  <si>
    <t>Empower women through the provision of appropriate health education ( breast cancer self exam posters, etc.)</t>
  </si>
  <si>
    <t>The project is designed to provide information on prevention and care for some chronic and terminal diseases</t>
  </si>
  <si>
    <t>i) Print and distribute 5,000 posters on breast-cancer self exam    ii) Sponsor 2 slots a week of discussion on common women's health problems</t>
  </si>
  <si>
    <t>xxvi) Guinea-Worm Eradication Programme</t>
  </si>
  <si>
    <t>Maintain an effective surveillance system on Guinea-Worm incidence to enhance Guinea Worm eradication</t>
  </si>
  <si>
    <t xml:space="preserve">The programme is aimed at keeping surveillance over the incidence of Guinea-Worm to ensure complete eradication </t>
  </si>
  <si>
    <t>i) Provide logistics for the surveillance against Guinea-Worm scourge        ii) Conduct bi-annual meetings for 18 Guinea-Worm Control Officers</t>
  </si>
  <si>
    <t>xxvii) Tobacco Control Programme</t>
  </si>
  <si>
    <t xml:space="preserve">Conduct at Senatorial level sensitization and campaigns on tobacco laws and effects of smoking and snuffing habit </t>
  </si>
  <si>
    <t>The programme is aimed at reducing the incidence of tobacco-induced health problems</t>
  </si>
  <si>
    <t>i) Produce and mount 500 bill boards on adverse effects of tobacco consumption           ii) Print and distribute 2000 pamphlets on adverse effects of tobacco consumption</t>
  </si>
  <si>
    <t>2303009401011201XX20118</t>
  </si>
  <si>
    <t>Water Supply</t>
  </si>
  <si>
    <t>Provision of water to health facilities in the State</t>
  </si>
  <si>
    <t>The project is designed to provide water to support service delivery and sanitation at the health facilities</t>
  </si>
  <si>
    <t>i) Purchase 200 No. 1000 gallon-plastic water tanks for 100 health facilities      ii) Provide water harvesting facilities in 100 health facilities</t>
  </si>
  <si>
    <t>2303004401010312XX20118</t>
  </si>
  <si>
    <t xml:space="preserve">Construction of staff quarters </t>
  </si>
  <si>
    <t>Provision of staff quarters in 2 health facilities per senatorial zone</t>
  </si>
  <si>
    <t>The project is designed to ensure 24-hr services in the selected health facilities</t>
  </si>
  <si>
    <t xml:space="preserve">i) One junior &amp; one senior staff quarters in each of 6 DHs/cottage hospitals (ii) Provision of 24/7 service in 6 health facilities                   iii) Increased attendance in the 6 health facilites </t>
  </si>
  <si>
    <t>2302001401011201XX20118</t>
  </si>
  <si>
    <t>Feasibility for Construction, Equipment and Furnishing of a 200-Bed Highly Specialised Hospital</t>
  </si>
  <si>
    <t>i) Production of architectural design /drawing/building plan                            ii) Production of BOQ                            iii) Foundation laying &amp; completion up to 1st floor                                   iv) Construction of 1st &amp; 2nd decks.</t>
  </si>
  <si>
    <t>The project is aimed at reducing capital flight and increasing access to highly specialsed medicare as well reducing mortality due to chronic and acute health problems</t>
  </si>
  <si>
    <t>Production of architectural design/ drawing/ building plan and production of BOQ completed</t>
  </si>
  <si>
    <t>2303006401040306XX20118</t>
  </si>
  <si>
    <t>Construction and Equipping of Enugu Medical Diagnostic Centre</t>
  </si>
  <si>
    <t>Construction and equipping of a modern Medical Diagnostic Centre</t>
  </si>
  <si>
    <t>The project is aimed at bringing specialised lab investigation to the door steps of the citizens</t>
  </si>
  <si>
    <t>Completion of construction work  and equipment of the Diagnostic Centre</t>
  </si>
  <si>
    <t>2303006401020312XX20118</t>
  </si>
  <si>
    <t>Construction of Health Centres</t>
  </si>
  <si>
    <t>Construct health centres to bring health care delivery to the door steps of the citizens</t>
  </si>
  <si>
    <t>The project is designed to increase physical access to health services</t>
  </si>
  <si>
    <t>Complete the construction of 3 health centres in 3 senatorial zones of the State.</t>
  </si>
  <si>
    <t>Construction of Gate &amp; plant houses and other infrastructure</t>
  </si>
  <si>
    <t>Construction of gate and plant houses for securitymen &amp; Generators</t>
  </si>
  <si>
    <t>The project is aimed at improving security and energy back up</t>
  </si>
  <si>
    <t>Complete the construction of 9 gate houses, 7 bulk stores, 15 plant houses across the State</t>
  </si>
  <si>
    <t>2304001401011201XX20118</t>
  </si>
  <si>
    <t>Rehabilitation of Offices</t>
  </si>
  <si>
    <t>Renovation of SMOH office complex</t>
  </si>
  <si>
    <t>The project is aimed at re-roofing &amp; renovation of the SMOH office complex</t>
  </si>
  <si>
    <t>Complete re-roofing and renovation of SMOH office complex</t>
  </si>
  <si>
    <t>2304015401011201XX20118</t>
  </si>
  <si>
    <t>Rehabilitation of other Public Buildings</t>
  </si>
  <si>
    <t>Rehabilitation of medical &amp; drug storesat Okpara Ave. and Agbani Rd.</t>
  </si>
  <si>
    <t>The project is aimed at rehabilitation of medical and drug stores for drugs &amp; other consumables</t>
  </si>
  <si>
    <t>Medical and drug stores renovated</t>
  </si>
  <si>
    <t>230400441011201XX20118</t>
  </si>
  <si>
    <t xml:space="preserve">Rehabilitation and equipping  of Schools of Health Technology, Oji-River and Upgrading of Sch of Health Nsukka </t>
  </si>
  <si>
    <t xml:space="preserve">i) Renovation of schools of Health Technology, Oji-River </t>
  </si>
  <si>
    <t>The project is aimed at providing a conducive learning environment for the training of middle level health manpower</t>
  </si>
  <si>
    <t>Complete renovation and equipment of the school of Health Technology, Oji-River</t>
  </si>
  <si>
    <t xml:space="preserve">ii) Upgrading of School of Public Health, Nsukka to School of Nursing, Nsukka </t>
  </si>
  <si>
    <t>The project is aimed at upgrading the school to School of Nursing, Nsukka</t>
  </si>
  <si>
    <t>School of Public Health, Nsukka, equipped and upgraded to School of Nursing, Nsukka</t>
  </si>
  <si>
    <t>Rehabilitation of School of Basic Midwifery, Awgu</t>
  </si>
  <si>
    <t>Renovation of the School of Basic Midwifery, Awgu</t>
  </si>
  <si>
    <t>Completion of the renovation of School of Basic Midwifery, Awgu</t>
  </si>
  <si>
    <t>Complete the renovation work going on at the School of Basic Midwifery, Awgu, as well as pay-off contractors for work already done prior to site take-over by HSDPII.</t>
  </si>
  <si>
    <t>2302022401051201XX20118</t>
  </si>
  <si>
    <t>Provision of Street Light in District and Sub-District Hospitals</t>
  </si>
  <si>
    <t>Enhance the security of select hospitals</t>
  </si>
  <si>
    <t>The project is aimed at providing street light in 6 district &amp; 3 Sub-district hospitals to enhance security of lives and property</t>
  </si>
  <si>
    <t>Provision of street light in 6 DHs and 3 SDHs in the State</t>
  </si>
  <si>
    <t>2301001501101201xx20118</t>
  </si>
  <si>
    <t>Purchase of monitoring &amp; operational vehicles</t>
  </si>
  <si>
    <t xml:space="preserve">To provide vehicles for School of Basic Midwifery and monitoring of service providers to enhance revenue </t>
  </si>
  <si>
    <t>1no 32-seater bus,  purchased for service delivery monitoring</t>
  </si>
  <si>
    <t>2302010401101201xx20118</t>
  </si>
  <si>
    <t>Purchase of assorted office equipment</t>
  </si>
  <si>
    <t>The project is designed to provide ICT and other equipment to enhance performance</t>
  </si>
  <si>
    <t>7 laptops, 2 multi-media projectors, 2 camera, 3 photoco-piers, 3 white boards, 5 pairs of rainboot and 6 torchlights purchased</t>
  </si>
  <si>
    <t>Purchase of tables, chairs, Acs, fans, steel cabinet</t>
  </si>
  <si>
    <t>The project is aimed at providing a conducive working environment for workers &amp; patients</t>
  </si>
  <si>
    <t>30 tables, 500 plastic seats, 10 upholstery chairs, 20 fans, 10 Acs, 10 steel cabinets purchased</t>
  </si>
  <si>
    <t>2306008401101201xx20118</t>
  </si>
  <si>
    <t>Provision of Solar Power/ Electricity</t>
  </si>
  <si>
    <t>Provision of Solar Power to some health facilities in the State</t>
  </si>
  <si>
    <t>The project is designed to provide power back-up for effective service delivery in benefitting facilities</t>
  </si>
  <si>
    <t>Solar Power facilities installed in 6 public health facilities</t>
  </si>
  <si>
    <t>2307007401021201xx20118</t>
  </si>
  <si>
    <t>Establishment of ESMERT</t>
  </si>
  <si>
    <t>Establishment of the eighth dept in SMOH for medical emergencies</t>
  </si>
  <si>
    <t>The project is designed to set up a department with sub-stations to manage medical  emergencies</t>
  </si>
  <si>
    <t>Office furniture and communication equipment procured</t>
  </si>
  <si>
    <t>2307002401091201xx20118</t>
  </si>
  <si>
    <t>Public Private Partnership (PPP)</t>
  </si>
  <si>
    <t>Printing of PPP Policy, Development &amp; Production of PPP Implementation Guidelines</t>
  </si>
  <si>
    <t>The project is aimed at leveraging &amp; harnessing resources from the private sector</t>
  </si>
  <si>
    <t>Print and distribute 500 copies each of the PPP for Health Policy &amp; Implementation Guidelines/manual</t>
  </si>
  <si>
    <t>Human Resources for Health</t>
  </si>
  <si>
    <t>Printing &amp; distribution of HRH Policy &amp; Establishment of HRH Database &amp; training of relevant Desk Officers</t>
  </si>
  <si>
    <t>The project is aimed at strengthening HRH mgt</t>
  </si>
  <si>
    <t>500 copies of the HRH Policy printed &amp; HRH Database created</t>
  </si>
  <si>
    <t xml:space="preserve">GHE/ESEPC/CAP/2013/002   </t>
  </si>
  <si>
    <t xml:space="preserve">IMPLEMENTING MINISTRY/AGENCY:   ESUT TEACHING HOSPITAL PARKLANE ENUGU   </t>
  </si>
  <si>
    <t>ORGANIZATION,SUB-ORGANIZATION ANDSUB-SUB ORGANIZATIONAL CODE:  20/06/001</t>
  </si>
  <si>
    <t>2303006303041201xx20104</t>
  </si>
  <si>
    <t>Construction of Medical / Health Centres</t>
  </si>
  <si>
    <t>Continuation of O &amp; G building</t>
  </si>
  <si>
    <t>Provision of more accommadation for patients &amp; staff</t>
  </si>
  <si>
    <t>3 storey building to be completed</t>
  </si>
  <si>
    <t>2303004303041201xx20104</t>
  </si>
  <si>
    <t>Construction of staff quarters</t>
  </si>
  <si>
    <t xml:space="preserve">(i) 3 set of 3 storey buildings; re-roofing and internal block works                             </t>
  </si>
  <si>
    <t xml:space="preserve">To provide living accomodation for the resident doctors                                                                                                                                                                                                                                                                                                                                                                                                                                                                                                                                                                                                                                                                                                                                                                                                                                                                                                                                                                                                                           </t>
  </si>
  <si>
    <t xml:space="preserve">3 set of 3 storey buildings; re-roofing and internal block works completed                             </t>
  </si>
  <si>
    <t>2303007303041201xx20104</t>
  </si>
  <si>
    <t>Construction of Educational Institutional Buildings</t>
  </si>
  <si>
    <t>Continuation of three storey classroom block for library, hall and offices for the students and staff of both schools of nursing &amp; midwifery</t>
  </si>
  <si>
    <t>To meet Nursing &amp; Midwifery Council of Nigeria accreditation  requirements</t>
  </si>
  <si>
    <t>To deck the abandoned building and plaster the ground floor for use by the staff and students</t>
  </si>
  <si>
    <t>2304004303070302xx20104</t>
  </si>
  <si>
    <t>Rehabilitation of Medical / Health Centres</t>
  </si>
  <si>
    <t xml:space="preserve">(i) Converting  medical ward block to one storey building                                                                                                                                                                    </t>
  </si>
  <si>
    <t>Provision of adequate space for patients &amp; staff and to meet accreditation requirements</t>
  </si>
  <si>
    <t>Removing of the roof of the medical ward and converting it to a storey building completed</t>
  </si>
  <si>
    <t>(ii) Converting X-ray bungalow to one storey building for Radiology</t>
  </si>
  <si>
    <t>To have more accommodation for staff and patients</t>
  </si>
  <si>
    <t>converting the bungalow to a storey building completed</t>
  </si>
  <si>
    <t>2303009303041201xx20104</t>
  </si>
  <si>
    <t>Construction of Other Public Building / Infrastructure</t>
  </si>
  <si>
    <t>(i) Continuation  of one storey building of staff canteen, internal block work, equipping &amp; furnishing</t>
  </si>
  <si>
    <t>To provide food for the staff</t>
  </si>
  <si>
    <t>Staff canteen completed</t>
  </si>
  <si>
    <t>(ii) One storey base workshop for mechanical, electrical, building and transport units of works dept.</t>
  </si>
  <si>
    <t xml:space="preserve">To provide offices and work stations for the staff </t>
  </si>
  <si>
    <t>Architectural design completed</t>
  </si>
  <si>
    <t>2302007401051201xx20104</t>
  </si>
  <si>
    <t>Puchase of Medical Eqiupment</t>
  </si>
  <si>
    <t>Procurement of assorted modern equipment for these depts:  ENT, Ophthalmology, Internal Medicine,General Surgery, Plastic Surgery, Thoracic Surgery, Paediatrics, New Born, Intensive Care, Orthopaedic, Urolology,  Radiology, O &amp; G, Pharmacy, Schools of Nursing &amp; Midwifery, Catering, Environmental Unit, Social Welfare Unit, Dietetics, Works,  Administration and Accounts</t>
  </si>
  <si>
    <t>Procurement of modern equipment and furnishings to meet accreditation requirements</t>
  </si>
  <si>
    <t>Adequate hospital equipment to all the wards and the clinics procured and distributed</t>
  </si>
  <si>
    <t>2304004303070302xx20118</t>
  </si>
  <si>
    <t xml:space="preserve">Rehabilitation of Medical / Health Centres </t>
  </si>
  <si>
    <t>Continuation of tiling the wards, clinics, and offices and reconstruction  of block works in some offices, clinics and wards in the hospital</t>
  </si>
  <si>
    <t>To meet requirements for accreditation</t>
  </si>
  <si>
    <t>Fixing of ceramic tiles in  all clinics, wards and offices completed</t>
  </si>
  <si>
    <t>2301001401101201xx20118</t>
  </si>
  <si>
    <t>Purchase of  Motor Vehicle</t>
  </si>
  <si>
    <t>(i) Purchases of two (2) 30 seater buses; one each for school of nursing and midwifery</t>
  </si>
  <si>
    <t>Accreditation requirement for Community Teaching and Practice</t>
  </si>
  <si>
    <t>1 no. seater bus for the school of midwifery procured</t>
  </si>
  <si>
    <t>(ii) Procurement of 2 no. Hilux van for the hospital</t>
  </si>
  <si>
    <t>Accreditation requirement  for the hospital</t>
  </si>
  <si>
    <t>2 no hilux van procured</t>
  </si>
  <si>
    <t>(iii) 3 no. Hyundai car</t>
  </si>
  <si>
    <t>To improve work performance</t>
  </si>
  <si>
    <t>2 no Hyundai car procured</t>
  </si>
  <si>
    <t>2302003401101201xx20118</t>
  </si>
  <si>
    <t>Purchase of Computer Equipment</t>
  </si>
  <si>
    <t>Purchase of 35 No. flat screen computer system  with internet connection in  wards, clinics,offices, schools of nursing &amp; midwifery</t>
  </si>
  <si>
    <t>To get effective and efficient health information with computer automation</t>
  </si>
  <si>
    <t>20 no. flat screen computer system with internect connection procured &amp; supplied to wards and clinics, offices  etc.</t>
  </si>
  <si>
    <t>2302007401051201xx20118</t>
  </si>
  <si>
    <t>Purchase of Medical Equipment</t>
  </si>
  <si>
    <t>(i) 1 no. Fluoroscopy x-ray machine 100MA with accessories, 1no.CT scanner 16 slices, 2no. ultrasound machine (Doppler),1no. MRI machine 1 Tesla, 1no. mobile x-ray unit 300MA, 2no. Automatic processor and 1no. Actinic markers, 6no. Viewing boxes,and  30no. x-ray  Cassettes.</t>
  </si>
  <si>
    <t>To investigate all health related cases with modern medical equipment and meet accreditation requirements.</t>
  </si>
  <si>
    <t>1 no. Fluoroscopy x-ray machine, 1no. Ultrasound (doppler), 6no. Viewing boxes and 30 no. cassettes procurred.</t>
  </si>
  <si>
    <t>(ii) 1no neon light monitor, 1no Laser therapy unit, 1no pencil electrode set, 1no microwave diathermy, 1no traction decompre- ssion machine, shoulder wheel exercise unit and paediatric gymnasium equipment</t>
  </si>
  <si>
    <t>To provide physical therapy to patients</t>
  </si>
  <si>
    <t>1no neon light monitor, 1no Laser therapy unit, 1no pencil electrode set, 1no microwave diathermy, 1no traction decompre- ssion machine, shoulder wheel exercise unit and paediatric gymnasium equipment procured</t>
  </si>
  <si>
    <t>IMPLEMENTING MINISTRY/AGENCY:    ENUGU STATE AGENCY FOR THE CONTROL OF HIV/AIDS (ENSACA)</t>
  </si>
  <si>
    <t>ORGANIZATION,SUB-ORGANIZATION ANDSUB-SUB ORGANIZATIONAL CODE: 12/11/001</t>
  </si>
  <si>
    <t>2302003801101201XX20118</t>
  </si>
  <si>
    <t>i) 1 no Gubabi Steel Cabinet Safe, 1 no Gubabi steel filing cabinet, 3 no office chairs, 3 no swivel chairs, 1no table,  1 no photocopier, 2 no Desk top computers, 2 no Lap top computer4 no stabilizers, and 2no UPS</t>
  </si>
  <si>
    <t>To make working environment conducive for the Internal Auditor</t>
  </si>
  <si>
    <t>1 no Gubabi steel filing cabinet procured</t>
  </si>
  <si>
    <t>Procurement of 1 no 15-seater bus for networks</t>
  </si>
  <si>
    <t>1 no 15 seater bus procured for networks</t>
  </si>
  <si>
    <t>2303003803011201XX20118</t>
  </si>
  <si>
    <t>Construction of office building</t>
  </si>
  <si>
    <t>Construction of new ENSACA building</t>
  </si>
  <si>
    <t>Construction of office building completed</t>
  </si>
  <si>
    <t xml:space="preserve">GHE/ESEPC/CAP/2013/002                                                                                                     </t>
  </si>
  <si>
    <t xml:space="preserve">IMPLEMENTING MINISTRY/AGENCY:  MINISTRY OF INFORMATION  </t>
  </si>
  <si>
    <t>ORGANIZATION,SUB-ORGANIZATION ANDSUB-SUB ORGANIZATIONAL CODE:  21/01/001</t>
  </si>
  <si>
    <t xml:space="preserve">2303002803071xx20118    </t>
  </si>
  <si>
    <t>Land acquisition (In partnership with Lands)</t>
  </si>
  <si>
    <t>Acquisition of land for film production at Ugwu Aji as film production center</t>
  </si>
  <si>
    <t>A special project to be sponsored in partnership with foreign donors.</t>
  </si>
  <si>
    <t>Land area acquired for film production</t>
  </si>
  <si>
    <t xml:space="preserve">2203003803051xx20118 </t>
  </si>
  <si>
    <t>Purchase of Communication and Recording equipment</t>
  </si>
  <si>
    <t>(i) Establishment of modern equipment for colour film, lab/video production. Purchase of equipment for Graphic and publication Department/ rehabilitation of Film Exhibition Unit and transfer of archival films to disk Plate for proper preservation.</t>
  </si>
  <si>
    <t>To modernize and commercialize our film video production and publication and Graphic Departments</t>
  </si>
  <si>
    <t>Communication Recording equipment purchased.</t>
  </si>
  <si>
    <t>(ii) Provision of Internet facilities and Communication equipment</t>
  </si>
  <si>
    <t>For more effective &amp; efficient  mobilization of the masses</t>
  </si>
  <si>
    <t>Installation of Communication equipment completed</t>
  </si>
  <si>
    <t>2305004803021xx2 0118</t>
  </si>
  <si>
    <t>Construction of other Public Building /Infrastructure</t>
  </si>
  <si>
    <t>(i) To construct big Multi purpose auditorium for various uses by the general public.</t>
  </si>
  <si>
    <t>To provide adequate space for recreation activities, seminars, workshops and meetings.</t>
  </si>
  <si>
    <t>Multi purpose auditorium constructed</t>
  </si>
  <si>
    <t>(ii)   Walling of information H. Q. and Film production Unit &amp; Exhibition Unit</t>
  </si>
  <si>
    <t>To prevent burglary.</t>
  </si>
  <si>
    <t>Walling of information H. Q. and Film production Unit &amp; Exhibition Unit completed</t>
  </si>
  <si>
    <t>2206006803061xx2 0118</t>
  </si>
  <si>
    <t xml:space="preserve">Enugu State Archive </t>
  </si>
  <si>
    <t xml:space="preserve">Documentation and reservation of activities of government for posterity </t>
  </si>
  <si>
    <t>Presentation of Archival Materials on Enugu State government and people</t>
  </si>
  <si>
    <t>Documentation and reservation of activities completed</t>
  </si>
  <si>
    <t>2205003803071xx20118</t>
  </si>
  <si>
    <t>Establishment of E-Library</t>
  </si>
  <si>
    <t>Purchase of 12no Computers and other computer accessories for establihing E-Library</t>
  </si>
  <si>
    <t>To provide quick and up to date information to students researchers and general public</t>
  </si>
  <si>
    <t>E-Library established and equipped</t>
  </si>
  <si>
    <t xml:space="preserve">2204003803011xx20118 </t>
  </si>
  <si>
    <t>Rehabilitation of other Public Building</t>
  </si>
  <si>
    <t>Renovation of leaking roof, provision of pipe borne water and toilet facilities at HQ</t>
  </si>
  <si>
    <t>To provide toilet facilities for  the staff, and supply water for the toilet and other uses</t>
  </si>
  <si>
    <t>Renovation of leaking roof completed.</t>
  </si>
  <si>
    <t>2201001803011xx20118</t>
  </si>
  <si>
    <t>Purchase of Motor Vehicle</t>
  </si>
  <si>
    <t>Purchase of 1 Hilux Brand new for Rural information</t>
  </si>
  <si>
    <t>To enhance SOMTEC, HIV/AIDs, Avian influenza projects</t>
  </si>
  <si>
    <t xml:space="preserve">1No of Hillux car and Bus procured. </t>
  </si>
  <si>
    <t>2308002803031xx20118</t>
  </si>
  <si>
    <t>Counterpart contribution *(Ref to Planning Commission)</t>
  </si>
  <si>
    <t>Enugu State SOMTEC to propagate health care for mothers and children. Proper child education and child right activities.</t>
  </si>
  <si>
    <t xml:space="preserve">For effective and efficient mobilization of the masses to increase health care delivery for Children and mothers </t>
  </si>
  <si>
    <t>Counterpart fund paid for SOMTEC</t>
  </si>
  <si>
    <t xml:space="preserve">2204006803081xx20118 </t>
  </si>
  <si>
    <t>(i) Provision of 11 No. Air-conditioners, 11 No. Television sets, 8 Radio Cassettes,10 DVD players, 8 Refrigerators, Chairs &amp; Tables for Hon. Commissioner, Perm Sec. HODs etc.</t>
  </si>
  <si>
    <t>To provide conducive working &amp; enabling environment for efficiency of the staff</t>
  </si>
  <si>
    <t>11No of Air-conditioners, 11no. TV Sets, 8 no. Radio Sets, 10no. DVD players etc. purchased</t>
  </si>
  <si>
    <t>Counterpart Countribution (Ref to Planning Commission)</t>
  </si>
  <si>
    <t xml:space="preserve">Enugu State SEMA (State Emergergency Management  Agency propaation of Emergency Prevention /Management training in the 17 local government Area.  Via our urban and rural offices. </t>
  </si>
  <si>
    <t xml:space="preserve">For effective mobilization of people their  to be acquinted with Emergency production and Management when it occurs.and efficient mobilization of the masses to increase health mobi delivery for Children and mothers </t>
  </si>
  <si>
    <t>Conuterpart funding paid for SEMA completed</t>
  </si>
  <si>
    <t>Counterpart contribution (Ref to Planning Commission)</t>
  </si>
  <si>
    <t>Enugu State VC project and enlightment programme to mobilise support</t>
  </si>
  <si>
    <t>To create awareness on shelter and care needs/ services for vulnerable children sensitization/ enlightenment.</t>
  </si>
  <si>
    <t>Percentage of counterpart  fund paid for VC in Enugu State.</t>
  </si>
  <si>
    <t xml:space="preserve">2302003803081xx20118 </t>
  </si>
  <si>
    <t>Purchase of 6no Computers and other computer accessories</t>
  </si>
  <si>
    <t>For storage and analysing of data</t>
  </si>
  <si>
    <t>12No of computers &amp; accessories purchased</t>
  </si>
  <si>
    <t>2302003305001XX20118</t>
  </si>
  <si>
    <t>Computeriization of LGA Viewing centre.</t>
  </si>
  <si>
    <t xml:space="preserve">Computerization of Local Government Offices as well as installation of internet facilities </t>
  </si>
  <si>
    <t>To pacify information flow from our Local Governent offices to the Headquarters</t>
  </si>
  <si>
    <t>Percentage of LGAs into office computerised and internate facility provided.</t>
  </si>
  <si>
    <t>2206006803061xx20118</t>
  </si>
  <si>
    <t>Production of informative print media</t>
  </si>
  <si>
    <t>Production of science news, magazine, almanacs etc</t>
  </si>
  <si>
    <t>To provide infromation and also generate revenue</t>
  </si>
  <si>
    <t>science news, magazine and almanacs produced</t>
  </si>
  <si>
    <t xml:space="preserve">IMPLEMENTING MINISTRY/AGENCY: MINISTRY OF CULTURE &amp; TOURISM, ENUGU.   </t>
  </si>
  <si>
    <t>ORGANIZATION,SUB-ORGANIZATION ANDSUB-SUB ORGANIZATIONAL CODE:  36/01/001</t>
  </si>
  <si>
    <t>2306008 3050709 01xx20118</t>
  </si>
  <si>
    <t>Development of Amusement Park of International Standard</t>
  </si>
  <si>
    <t>This is to reposition the State as the best destination for tourists in South East, thus boosting the IGR and create job opportunities for Youths</t>
  </si>
  <si>
    <t>Development of Amusement Park of International Standard completed</t>
  </si>
  <si>
    <t>2302004 8030612 01xx20118</t>
  </si>
  <si>
    <t>Purchases &amp; Installations of Recording Equipments.</t>
  </si>
  <si>
    <t xml:space="preserve"> Purchase of 3No. Video Machines, 3No. Monitors, 10No. Pkts of Tapes and other accessories - chemical for Artwork preservation, 1No. Musical set.</t>
  </si>
  <si>
    <t>This will enhance Performance recording for references, ensure proper preservation of arts works and increased productivity of the staff.</t>
  </si>
  <si>
    <t xml:space="preserve">2No. Video machines, 2No. Monitors, 5pkts of Tapes, 2No. Desktop Computer, 1No. Printer and photocopier procured. </t>
  </si>
  <si>
    <t>2301001 3050812 01xx20118</t>
  </si>
  <si>
    <t>Purchase of 2Nos. Buses and 1No. Toyota Hilux for Tours/escortions.</t>
  </si>
  <si>
    <t>The Ministry has no single vehicle but the need for vehicle in our operation are enamous</t>
  </si>
  <si>
    <t>1No Toyota Hilux for tours/ escortions procured.</t>
  </si>
  <si>
    <t>2302003 8030812 01xx20118</t>
  </si>
  <si>
    <t>Purchase  of Computer and Accessories</t>
  </si>
  <si>
    <t>10 No. Desktop Computer, 2No. Printers, 2 No. photocopier</t>
  </si>
  <si>
    <t>Increased productivity of staff</t>
  </si>
  <si>
    <t>10no. Desktop Computer, 2No. Printers, 2 No. photocopier procured</t>
  </si>
  <si>
    <t>2307005 8020612 01xx20118</t>
  </si>
  <si>
    <t>Commemora-tion, Anniversaries &amp; Carnivals</t>
  </si>
  <si>
    <t>(i)Enugu State Cultural and Tourism Fiesta</t>
  </si>
  <si>
    <t xml:space="preserve">This will enhance effective participation of State in cultural performances, opportunity for tourist attraction that will yiedl revenue for the State. </t>
  </si>
  <si>
    <t>Enugu State Cultural and Tourism Fiesta completed</t>
  </si>
  <si>
    <t>(iv)Easter mid-year Jamboree, Beauty Pageant and Attraction, Talent Hunt and World Music Day</t>
  </si>
  <si>
    <t xml:space="preserve">This will enhance effective participation of State in ultural performances, opportunity for tourist attraction that will yield drevenue for the State. </t>
  </si>
  <si>
    <t>Producing new talents and promote the creative industries in the State completed.</t>
  </si>
  <si>
    <t>v) Upliftment of Okpara Square and Construction of Arts &amp; Crafts Centre</t>
  </si>
  <si>
    <t>Promote Tourism and natural ecosystem capable of generating revenue</t>
  </si>
  <si>
    <t>Upliftment of Okpara Square and Construction of Arts &amp; Crafts Centre completed</t>
  </si>
  <si>
    <t>(vi) Modernization of Existing Recreational Parks and Development of Eco-Tourism Sites in LGA</t>
  </si>
  <si>
    <t>Promote Tourism and natural ecosystem cabable of generating revenue</t>
  </si>
  <si>
    <t>Modernised 3 Existing Recreational Park and 3 Eco-Tourism Sites in LGA completed</t>
  </si>
  <si>
    <t>2306008305071201XX20118</t>
  </si>
  <si>
    <t>Zoological/ Botanical Garden Development</t>
  </si>
  <si>
    <t>Development of Zological &amp; Botanical Garden for Recreation and Learning</t>
  </si>
  <si>
    <t>Revenue generation as well as serve as Tourist Centre for the State.</t>
  </si>
  <si>
    <t>Zological &amp; Botanical Garden developed</t>
  </si>
  <si>
    <t xml:space="preserve">IMPLEMENTING MINISTRY/AGENCY:  ENUGU STATE TOURISM BOARD  </t>
  </si>
  <si>
    <t>ORGANIZATION,SUB-ORGANIZATION ANDSUB-SUB ORGANIZATIONAL CODE: 36/02/001</t>
  </si>
  <si>
    <t>2306007701081201XX20118</t>
  </si>
  <si>
    <t>Landscaping and designing of teen parks</t>
  </si>
  <si>
    <t xml:space="preserve">Landscaping and Facelift of some selected parks: (a) Ngwo park (b) Onwudiwe park, © Eze park etc </t>
  </si>
  <si>
    <t>For City beautification and public use</t>
  </si>
  <si>
    <t>Landscaping and Facelift of some selected parks, Okpara Square, Onwudiwe park  completed.</t>
  </si>
  <si>
    <t>2302008305031201XX20118</t>
  </si>
  <si>
    <t>Purchase of Industral Machineries &amp; Equipments</t>
  </si>
  <si>
    <t xml:space="preserve">Purchase of 1 Tractor  Slasher,  4 VICTA 600,  Lawn Mowers,1. Motorised Lawn Mower (Hysgrunna model)            2. Trimming Machines  </t>
  </si>
  <si>
    <t>For park maintenance</t>
  </si>
  <si>
    <t>1 Tractor  Slasher,  4 VICTA 600,  Lawn Mowers,1. Motorised Lawn Mower (Hysgrunna model) and Trimming Machine purchased</t>
  </si>
  <si>
    <t>2301001305081201XX20118</t>
  </si>
  <si>
    <t>Purchase of 1no. Hilux van and 1no 14 seater Bus.</t>
  </si>
  <si>
    <t>To enable the board carry her equipment to sites and commence tour operation.</t>
  </si>
  <si>
    <t>1no. Hilux van and 1no.14 seater Bus purchased.</t>
  </si>
  <si>
    <t>2 no. computers with accessories for Administration and General Managers office</t>
  </si>
  <si>
    <t>This will Enhance the performance of the Board.</t>
  </si>
  <si>
    <t xml:space="preserve">2 no. computers with accessories procured. </t>
  </si>
  <si>
    <t>2302004803061201XX20118</t>
  </si>
  <si>
    <t>Purchase of Communication  Recording Equipment</t>
  </si>
  <si>
    <t xml:space="preserve">(a) 1 Digital video camera. (b) 1 Digital still camera.        © 1 Projector </t>
  </si>
  <si>
    <t>To enable the  board do a comprehensive documentation of the States Tourism sites/ potentials</t>
  </si>
  <si>
    <t xml:space="preserve">1 Digital video camera,1 Digital still camera. &amp;1 Projector procured. </t>
  </si>
  <si>
    <t>2307002701031201XX20118</t>
  </si>
  <si>
    <t>Research, Studies and Development</t>
  </si>
  <si>
    <t>Preparation of Feasibity Studies on:   (a)  Nyama Beach, Akwuke             (b) Ezeagu Tourist Complex                        © Opi Lake</t>
  </si>
  <si>
    <t xml:space="preserve">To pave way for private sector development. </t>
  </si>
  <si>
    <t>Feasibity Studies on Nyama Beach, Akwuke, Ezeagu Tourist Complex and Opi Lake completed.</t>
  </si>
  <si>
    <t>230500803021x20118</t>
  </si>
  <si>
    <t>Construction of other Public Building/ Infrastructure</t>
  </si>
  <si>
    <t>Completion of the International Conference centre</t>
  </si>
  <si>
    <t>This will promote Conference Tourism to the State and Nppst the State economy</t>
  </si>
  <si>
    <t>International Conference Centre completed</t>
  </si>
  <si>
    <t>2302010305011201XX20118</t>
  </si>
  <si>
    <t>1 sharp photocoping machine, 2no.  Television sets, 2 no. DVD machines</t>
  </si>
  <si>
    <t>This will enhance the performance of the office, and help on the showcasing of Enugu State Tourisim potentials for office use.</t>
  </si>
  <si>
    <t>1 sharp photocoping machine, 2no.  Television sets, 2 no. DVD machines purchased.</t>
  </si>
  <si>
    <t>2302032306050105xx20118</t>
  </si>
  <si>
    <t>Generating Set</t>
  </si>
  <si>
    <t>Purchase of Generating set</t>
  </si>
  <si>
    <t>For office use</t>
  </si>
  <si>
    <t>1no Generating set procured.</t>
  </si>
  <si>
    <t>IMPLEMENTING MINISTRY/AGENCY:  ENUGU STATE COUNCIL FOR ARTS AND CULTURE</t>
  </si>
  <si>
    <t>ORGANIZATION,SUB-ORGANIZATION ANDSUB-SUB ORGANIZATIONAL CODE: 21/05/001</t>
  </si>
  <si>
    <t>Commemoration, Anniversaries &amp; Carnivals</t>
  </si>
  <si>
    <t>Arts exhibition by schools disabled persons</t>
  </si>
  <si>
    <t xml:space="preserve">To give a sense of belong to the disable persons        (i), To hunt for talent for National Festival  </t>
  </si>
  <si>
    <t>Arts exhibition by schools disabled persons completed</t>
  </si>
  <si>
    <t>Procurement of Orchestral Band</t>
  </si>
  <si>
    <t xml:space="preserve">Procure an Orchestral band and its accessories </t>
  </si>
  <si>
    <t>As source of revenue generating base for council and will Improve the cultural activities in the council</t>
  </si>
  <si>
    <t>Orchestor band procured</t>
  </si>
  <si>
    <t>2307002802021201XX20118</t>
  </si>
  <si>
    <t>State Festival of Arts &amp; Culture (ESFAC)</t>
  </si>
  <si>
    <t>Organize a music festival for the youths in the state</t>
  </si>
  <si>
    <t>An annual event for promoting our culture (ii).  Hunt for talent for National Festival</t>
  </si>
  <si>
    <t>Completion of the first phase before going to NAFEST</t>
  </si>
  <si>
    <t xml:space="preserve">Arts/Craft Expo </t>
  </si>
  <si>
    <t xml:space="preserve">Preparation and other logistics </t>
  </si>
  <si>
    <t>A annual event mandatory on all states fo the federation</t>
  </si>
  <si>
    <t>Completion of the first phase of the Arts craft Expo</t>
  </si>
  <si>
    <t>Children's Cultural Carnval</t>
  </si>
  <si>
    <t>catch them young) in cultural matters,             (ii). Hunt for talents</t>
  </si>
  <si>
    <t>(i) Inculcate the idea of arts and culture in the young children. (catch them young)</t>
  </si>
  <si>
    <t xml:space="preserve">Completion of the first phase of the Children's cultural carnival </t>
  </si>
  <si>
    <t>Production of Okanga Cultural Magazine</t>
  </si>
  <si>
    <t xml:space="preserve">Production of 10,000 copies of Okanga Cultural magazine </t>
  </si>
  <si>
    <t xml:space="preserve">(i). Educative, a source of research material for school.        (ii). A source of revenue base </t>
  </si>
  <si>
    <t xml:space="preserve">10,000 no. copies of the magazine produced. </t>
  </si>
  <si>
    <t>NAFEST</t>
  </si>
  <si>
    <t>This will enhance Enugu State participation in the cultural events which attracts State recognition and monetary award for State revenue.</t>
  </si>
  <si>
    <t>Participation in the  National cultural programme NAFEST completed</t>
  </si>
  <si>
    <t>Abuja Carnival</t>
  </si>
  <si>
    <t>Participation in the  National cultural programme (Abuja Carnival) completed</t>
  </si>
  <si>
    <t>2302008802021201XX20118</t>
  </si>
  <si>
    <t>Procure 15 arm chairs, 10 tables, 5 steel cabinet, 4 standing fan 10x, 3 Air conditioner.</t>
  </si>
  <si>
    <t>Ehance the working condition of workers</t>
  </si>
  <si>
    <t>Construction of a min arts/ Craft shop</t>
  </si>
  <si>
    <t>Plan, foundation, block, laying, building, design, plastering, roofing, flooring, structural, electrical work, plumbing, painting and other fittings</t>
  </si>
  <si>
    <t>It will serve as a tourist centre.   ii. A source of revenue rating base</t>
  </si>
  <si>
    <t>First phase of the mini Arts/Craft shop completed</t>
  </si>
  <si>
    <t>Purchase of computer and two photocpier</t>
  </si>
  <si>
    <t>Procurement of 3 desktop computers and 2 photocopiers</t>
  </si>
  <si>
    <t>These will enhance the working conditon and burst productivity</t>
  </si>
  <si>
    <t>3 desktop computer and 2 photocopiers procured</t>
  </si>
  <si>
    <t>2302001802021201XX20118</t>
  </si>
  <si>
    <t>Procure (1) 608 and 2 corolla cars</t>
  </si>
  <si>
    <t>To enhance staff movement on festival activities and other state outings.</t>
  </si>
  <si>
    <t>1no. 608 and 2 corolla cars procured.</t>
  </si>
  <si>
    <t>Production of cultural hand bills and brochures</t>
  </si>
  <si>
    <t>Production of 7,000 cultural hand bills and brochures</t>
  </si>
  <si>
    <t>To create awareness on cultural issues</t>
  </si>
  <si>
    <t>7,000nos.of cultural hand bills and brochures produced</t>
  </si>
  <si>
    <t>Arts exhibition by schools (Primary, Sec ./Tertiary Institutions)</t>
  </si>
  <si>
    <t>Organize, prepare and exhibite talents</t>
  </si>
  <si>
    <t>To catch them young in the areas of arts, craft and culture   ii) Hunt for talent for national festival</t>
  </si>
  <si>
    <t>Completion of the Arts exhibition by schools.</t>
  </si>
  <si>
    <t>Purchase of Communication Recording equipment</t>
  </si>
  <si>
    <t>procure photo/video machines and other accessories</t>
  </si>
  <si>
    <t>I, Document cultural activities   ii, Source of revenue to the state</t>
  </si>
  <si>
    <t>Photo/video machines and other accessories procured.</t>
  </si>
  <si>
    <t>Construction of other Public Building/Infrastructure</t>
  </si>
  <si>
    <t>Establishment of Cultural Research Centre / procurement of cultural research materials</t>
  </si>
  <si>
    <t xml:space="preserve">(i). It serve as a tourist centre (ii). Eduction and research centre  (iii). A source of revenue for the state. </t>
  </si>
  <si>
    <t>First phase of establishing the research centre completed</t>
  </si>
  <si>
    <t>IMPLEMENTING MINISTRY/AGENCY: GOVERNMEMT PRINTING STATIONERY DEPARTMENT (GOVT PRESS)</t>
  </si>
  <si>
    <t>ORGANIZATION,SUB-ORGANIZATION ANDSUB-SUB ORGANIZATIONAL CODE: 21/02/001</t>
  </si>
  <si>
    <t>2301001803051xx20118</t>
  </si>
  <si>
    <t>Modernization and equipment of Government Printing Press Enugu</t>
  </si>
  <si>
    <t>(a) Purchase of 1 motor vehicle          (b) Purchase of 10 no computers, 4 no lazernet printers and other printing/ litographic materials      © Walling of Government Printing Press, Enugu</t>
  </si>
  <si>
    <t>Generation of revenue in the State and attain the required standard in printing</t>
  </si>
  <si>
    <t>1no.motor vehicle, 10no. computer 4 no lazret printers and other printing/ litographic materials procured and Walling of Government Printing Press, Enugu completed.</t>
  </si>
  <si>
    <t>2304015803051xx20118</t>
  </si>
  <si>
    <t>Rehabilitation of Staff Training School</t>
  </si>
  <si>
    <t>(a)  Expansion of Print Training School Block</t>
  </si>
  <si>
    <t>To engender the award of City and Guide Final and OND/HND in Printing Technology</t>
  </si>
  <si>
    <t>Expansion of Print Training School Block completed</t>
  </si>
  <si>
    <t>(b)Purchase of basic teaching instruments for staff development and training of other students from NDE/higher institutions</t>
  </si>
  <si>
    <t>Teaching instruments for staff development and training of other students from NDE/higher institutions procured</t>
  </si>
  <si>
    <t>2303001803051201xx20118</t>
  </si>
  <si>
    <t>Development of new site at Independence Layout, Enugu</t>
  </si>
  <si>
    <t xml:space="preserve">To update bill of quantities, drawings, construction of offices, blocks/fencing for the printing needs of Enugu State House of Assembly </t>
  </si>
  <si>
    <t>Acquisition/survey of land for the new site completed</t>
  </si>
  <si>
    <t>2303001803051201XX20118</t>
  </si>
  <si>
    <t xml:space="preserve">Purchase of printing equipment </t>
  </si>
  <si>
    <t>Purchase of 4no cord machines</t>
  </si>
  <si>
    <t>For printing and production of documents which will also generates more revenue to the state</t>
  </si>
  <si>
    <t>4no cord machines purchased and installed</t>
  </si>
  <si>
    <t xml:space="preserve">IMPLEMENTING MINISTRY/AGENCY:   ENUGU STATE PRINTING AND PUBLISHING CORPORATION (DAILY STAR) </t>
  </si>
  <si>
    <t>ORGANIZATION,SUB-ORGANIZATION ANDSUB-SUB ORGANIZATIONAL CODE: 21/03/001</t>
  </si>
  <si>
    <t>2302010803051201XX20118</t>
  </si>
  <si>
    <t xml:space="preserve">Purchase of printing and publishing equipment </t>
  </si>
  <si>
    <t>One SPEEDMASTER web-offset rotary printing machine, 25 Air-Conditioners, Two Kord offset printing machine (Two colour print), One Hot Binding Machine, One Big plate-maker with 5,000 wattz halogen lamp, Brick poly universal spiral machine, Bier Gold Blocking &amp; Embossing machine Mode GEB-7, One kord off-set machine 82-model</t>
  </si>
  <si>
    <t>For Newspapers production and commercial jobs.</t>
  </si>
  <si>
    <t>1no.Hot Binding Machine,10no. air-conditioner, Brick Poly Universal spiral machine purchased</t>
  </si>
  <si>
    <t>2302003803051201XX20118</t>
  </si>
  <si>
    <t>Purchase of computer and accessories</t>
  </si>
  <si>
    <t>Computerization of Newspaper division with 16 work stations on Local Area Network, Ten Computers, Three industrial printer (A3 LaserJet 5200, Two big colour printers, Four A4 Printers, Four Scanning machines, Thirty (1.5KVA) UPS, Twenty (3KVA) Stabilizers.</t>
  </si>
  <si>
    <t>6no. Desktop Computers purchased</t>
  </si>
  <si>
    <t>2301001803051201XX20118</t>
  </si>
  <si>
    <t>Purchase of vehicle</t>
  </si>
  <si>
    <t>One Peugeot Car and four Hillux pick up Vans</t>
  </si>
  <si>
    <t>For use and circulation of Newspapers and for commercial jobs</t>
  </si>
  <si>
    <t>1no. Hilux Pick up Van procured</t>
  </si>
  <si>
    <t>2304010803051201XX20118</t>
  </si>
  <si>
    <t>Refurbishment of printing equipment</t>
  </si>
  <si>
    <t>Refurbishment of Harris 845 web offset Rotary machine, ECH Wills Exercise Book Markup machine, 450KVA Gen. set, Folklift, Solna machine, plate burner, Hansa guillotine, 125 KVA Gen. set, Folding machine and spare parts.</t>
  </si>
  <si>
    <t>Upgrading the existing equipment for Newspaper production &amp; commercial jobs</t>
  </si>
  <si>
    <t xml:space="preserve">Refrubishemt of Hirrisl 845 web offse Rotary Machinet, Berliet 450 KVA Electric Generator, Small Plate Burner, Folding Machine, ECH Wills Exercise Book Making Machine completed. </t>
  </si>
  <si>
    <t>2304001803051201XX20118</t>
  </si>
  <si>
    <t>Rehabilitation of office funitures and buildings at the Headquar-ters and commercial division Uwani</t>
  </si>
  <si>
    <t>Purchase of office furnitures and rehabilitation of the buildings at the Headquarters and at commercial division Uwani.</t>
  </si>
  <si>
    <t xml:space="preserve">For major rehabilitation and upgrading of the existing building and replacement of dilapidated office furniture </t>
  </si>
  <si>
    <t xml:space="preserve">Office furniture, Rehabilitation of existing office building at the Headquarters and Uwani completed </t>
  </si>
  <si>
    <t>2303009803051201XX20118</t>
  </si>
  <si>
    <t>Fencing of the Headquarters.</t>
  </si>
  <si>
    <t>Fencing of the Headquarters and Uwani commercial division</t>
  </si>
  <si>
    <t>Security of men, equipment and materials</t>
  </si>
  <si>
    <t>Fencing of the Headquarters completed</t>
  </si>
  <si>
    <t>IMPLEMENTING MINISTRY/AGENCY: ENUGU STATE BROADCASTING SERVICE</t>
  </si>
  <si>
    <t>ORGANIZATION,SUB-ORGANIZATION ANDSUB-SUB ORGANIZATIONAL CODE: 21/04/001</t>
  </si>
  <si>
    <t>2303003803041201XX20104</t>
  </si>
  <si>
    <t>(i) Building of 1 no office block at ESBS TV premises</t>
  </si>
  <si>
    <t>To accommodate transferring staff on night duties. Provision of accommodation for night duty staff, substitute for one that will be abandoned at former radio complex.</t>
  </si>
  <si>
    <t>Work not yet commenced</t>
  </si>
  <si>
    <t>Building of 1 no office block at ESBS TV premises completed</t>
  </si>
  <si>
    <t>(ii) Building and equipping of Mechanical/Engineering Workshop at ESBS TV</t>
  </si>
  <si>
    <t>Building and equipping of Mechanical/Engineering Workshop at ESBS TV completed</t>
  </si>
  <si>
    <t>(iii) Building of bungalow office block at Hill-Top TX Station</t>
  </si>
  <si>
    <t>Construction of bungalow office block at Hill-Top TX Station completed</t>
  </si>
  <si>
    <t>2304001803041201XX20104</t>
  </si>
  <si>
    <t>Rehabilitation and re-equipment of office</t>
  </si>
  <si>
    <t>Rehabilitation and re-equipping of ESBS</t>
  </si>
  <si>
    <t xml:space="preserve">To enhance good working condition.  </t>
  </si>
  <si>
    <t>Rehabilitation and re-equipping of ESBS completed</t>
  </si>
  <si>
    <t>2306007803041201XX20104</t>
  </si>
  <si>
    <t>Other Insfrastructure</t>
  </si>
  <si>
    <t xml:space="preserve"> Fencing and Landscaping of Nsukka Sub- station.                      </t>
  </si>
  <si>
    <t>To update esthetics compounds of ESBS Stations.</t>
  </si>
  <si>
    <t>work not yet commence</t>
  </si>
  <si>
    <t xml:space="preserve">Fencing and Landscaping of Nsukka Sub- stationcompleted.                      </t>
  </si>
  <si>
    <t>2305001803041201XX20104</t>
  </si>
  <si>
    <t>Construction of roads &amp; drainages</t>
  </si>
  <si>
    <t xml:space="preserve">Constructution of asphat road from Ngwo/Milken Hill junction into the Hill-Top TX Station. </t>
  </si>
  <si>
    <t>To enhance easy access to the station.</t>
  </si>
  <si>
    <t xml:space="preserve">Constructution of asphat road from Ngwo/Milken Hill junction into the Hill-Top TX Station completed. </t>
  </si>
  <si>
    <t xml:space="preserve">      TOTAL</t>
  </si>
  <si>
    <t xml:space="preserve">GHE/ESEPC/CAP/2013/002                                                                   </t>
  </si>
  <si>
    <t>IMPLEMENTING MINISTRY/AGENCY: MINISTRY OF GENDER AFFAIRS AND SOCIAL DEVELOPMENT.</t>
  </si>
  <si>
    <t>ORGANIZATION,SUB-ORGANIZATION ANDSUB-SUB ORGANIZATIONAL CODE: 29/01/001</t>
  </si>
  <si>
    <t>2307001 9010312 01XX20118</t>
  </si>
  <si>
    <t>Protection and Participation</t>
  </si>
  <si>
    <t xml:space="preserve">(i) Formation of Children's Club - (ii) Capacity building for Older OVC (iii)  Child Protection Network and Monitoring (iv) Establishment and inaug-uration of Child </t>
  </si>
  <si>
    <t>To ensure the provision of basic Child friendly social services and total well being and development of the Child</t>
  </si>
  <si>
    <t>Formation of Children's Club, Capacity building for Older OVC,  Child Protection Network and Monitoring,</t>
  </si>
  <si>
    <t>Protection Networks in the remaining 8 LGAs in Enugu State.</t>
  </si>
  <si>
    <t>Establishment and Inauguration of Child Protection Networks in the remaining 8 LGAs in Enugu State.</t>
  </si>
  <si>
    <t>(v) Holiday Camps for Child Development.</t>
  </si>
  <si>
    <t xml:space="preserve">Strengthening the life skills of children </t>
  </si>
  <si>
    <t>Holiday Camps for Child Development completed.</t>
  </si>
  <si>
    <t>Women Empowerment and Gender Mainstreaming</t>
  </si>
  <si>
    <t xml:space="preserve"> Women Empowerment through:</t>
  </si>
  <si>
    <t>To ensure Gender responsiveness and compliance and empower Women in Agriculture</t>
  </si>
  <si>
    <t>Gender Main-Streaming and provision of Fertilizer, food and equipment to Vunlnerable People completed</t>
  </si>
  <si>
    <t>(i) Procurement and distribution of fertilizers to Women Farmers</t>
  </si>
  <si>
    <t>(ii) Provision of food processing Equipment for Women</t>
  </si>
  <si>
    <t>(iii) Provision of food items and clothing for Vulnerable People</t>
  </si>
  <si>
    <t>(iv) Capacity building of women during August Meeting.</t>
  </si>
  <si>
    <t>HIV/Aids Prevention/ Sensitization of Ministry's Mandate Groups</t>
  </si>
  <si>
    <t>HIV/Aids Prevention/ Sensitization of Ministry's Mandate Groups completed</t>
  </si>
  <si>
    <t>230201 4901011 201XX20118</t>
  </si>
  <si>
    <t>Procurement of Instructional /Teaching Materials,Mobility Aid and Appliances.</t>
  </si>
  <si>
    <t>(i) Procurement of 10 Foot Machines, Knitting Machines,  5 Computer Sets/ Installation and photocopying machine.</t>
  </si>
  <si>
    <t>To enable People with disability acquire Skill and to Rehabilitate them</t>
  </si>
  <si>
    <t>Instructional  Material and Mobility Aids/ Appliances Provision of Poultry farm at Emene Rehabilitation Centre procured.</t>
  </si>
  <si>
    <t xml:space="preserve">(ii) Procurement of Mobility Aids &amp; Appliances for disabled persons </t>
  </si>
  <si>
    <t>(iii) Stocking/Poutry farm</t>
  </si>
  <si>
    <t>(iv) Procurement of drugs for sick bay for disabled students.</t>
  </si>
  <si>
    <t>(v)  Data collection/ selection of disabled persons from the 17 LGAs</t>
  </si>
  <si>
    <t xml:space="preserve">23060089010112 01xx20118 </t>
  </si>
  <si>
    <t>Renovation and Fencing</t>
  </si>
  <si>
    <t xml:space="preserve"> (i) Renovation of Girls Dormitories and fencing of Social Welfare Centre</t>
  </si>
  <si>
    <t>Provide reasonable Accommodation for student</t>
  </si>
  <si>
    <t>Renovation of Girls Dormitories and fencing of Social Welfare Centre completed</t>
  </si>
  <si>
    <t>(ii) Re-roofing of 8 No Block at the centre</t>
  </si>
  <si>
    <t>Provide reasonable Accomodation for Inmates</t>
  </si>
  <si>
    <t>Re-roofing of 8 No Block at the centre completed</t>
  </si>
  <si>
    <t>(iii) Fencing of Rehabilitation Centre</t>
  </si>
  <si>
    <t xml:space="preserve">Provide Security for equipment in the Centre </t>
  </si>
  <si>
    <t>Fencing of Rehabilitation Centre completed</t>
  </si>
  <si>
    <t>(iv) Fencing of Approved School,  Hill Top Ngwo</t>
  </si>
  <si>
    <t xml:space="preserve">Forestall encorachment of School Land </t>
  </si>
  <si>
    <t>Fencing of Approved School,  Hill Top Ngwo completed</t>
  </si>
  <si>
    <t>230100901011201xx20118</t>
  </si>
  <si>
    <t>Purchase of motor  Vehicle</t>
  </si>
  <si>
    <t>(i) Purchase of 2 No Nissan Bus at Social Welfare Centre</t>
  </si>
  <si>
    <t>Provision of  motor vehicle for social services</t>
  </si>
  <si>
    <t>1 Nissan bus purchased</t>
  </si>
  <si>
    <t xml:space="preserve">(ii) Purchase of 1 Nos Nissan Bus at Rehabitation Centre Emene </t>
  </si>
  <si>
    <t xml:space="preserve">Provision of  motor vehicle for daily services at Rehabitation Centre </t>
  </si>
  <si>
    <t xml:space="preserve">1 Nos Nissan Bus purchased </t>
  </si>
  <si>
    <t>2302010 9010112 01xx20118</t>
  </si>
  <si>
    <t>Purchase of office Equipment at Emene Welfare Centre</t>
  </si>
  <si>
    <t>Provide Equipment at the Centre</t>
  </si>
  <si>
    <t>Office Equipment purchased</t>
  </si>
  <si>
    <t>2307001 9010212
01xx20118</t>
  </si>
  <si>
    <t>Capacity building of Social Mothers</t>
  </si>
  <si>
    <t>Skill Acquisition training for social Mothers</t>
  </si>
  <si>
    <t>To enable Social Mothers acquire skills for self reliance</t>
  </si>
  <si>
    <t>Skill acquisition training of Social Mothers  completed</t>
  </si>
  <si>
    <t>2302005 9010812 01xx20118</t>
  </si>
  <si>
    <t>Purchase of Training Equipment at FSP Skill Acquisition Centre</t>
  </si>
  <si>
    <t>Purchase of training equipment for Computer Department, Home Management Dept, Fashion &amp; Hair Designing Dept. etc.</t>
  </si>
  <si>
    <t>Provision of skill and training for the less privileged in society for self reliance and poverty-reduction</t>
  </si>
  <si>
    <t>Training equipment purchased</t>
  </si>
  <si>
    <t>2307007901031201xx20118</t>
  </si>
  <si>
    <t>Purchase of office Equipment at FSP Medical Centre</t>
  </si>
  <si>
    <t>Purchase of 1No Computer, deep Freezers &amp; Refrigerators with 2 Stabilizers</t>
  </si>
  <si>
    <t>Provide Furniture and Equipment at the Centre</t>
  </si>
  <si>
    <t>1No Computer, deep Freezers &amp; Refrigerators with 2 Stabilizers procured</t>
  </si>
  <si>
    <t>23020019010312 01XX20118</t>
  </si>
  <si>
    <t>Purchase of office furniture at FSP Medical Centre</t>
  </si>
  <si>
    <t>Office Furniture purchased</t>
  </si>
  <si>
    <t>290100 590107120xx20118</t>
  </si>
  <si>
    <t>Data Collection and Analysis of Ministry's Mandate Groups.</t>
  </si>
  <si>
    <t>Collection of Gender Disaggregated data for sustainable development</t>
  </si>
  <si>
    <t>Establishment of Gender Data Bank completed</t>
  </si>
  <si>
    <t xml:space="preserve">IMPLEMENTING MINISTRY/AGENCY:     MINISTRY OF YOUTHS AND SPORTS </t>
  </si>
  <si>
    <t>ORGANIZATION,SUB-ORGANIZATION ANDSUB-SUB ORGANIZATIONAL CODE:  30/01/001</t>
  </si>
  <si>
    <t>2302001801031201XX20118</t>
  </si>
  <si>
    <t>Purchases: Office Furniture, Equipment</t>
  </si>
  <si>
    <t>Purchase of Generator set; Lap top -x5; Safe x2 for finance; Video Cameras (digital); Steel Cameras (digital); projector; steel cabinet; ceiling/standing fans; office tables &amp; chairs; refrigerators; door &amp; window blinds; Computer sets x2 with internet facilities</t>
  </si>
  <si>
    <t>To equip the newly constructed Office and to support office productivity; Information and service delivery</t>
  </si>
  <si>
    <t>None</t>
  </si>
  <si>
    <t>Office Furniture, Equipment purchased</t>
  </si>
  <si>
    <t xml:space="preserve">Procurement of 32 - seater Bus for use by youth development officers and M&amp;E team </t>
  </si>
  <si>
    <t>To facilitate talent hunt; skills development; and responsive outings</t>
  </si>
  <si>
    <t>32 - seater Bus (coaster /civilian bus) purchased</t>
  </si>
  <si>
    <t>Construction of Other Public Building</t>
  </si>
  <si>
    <t>(i) Design for Construction of two Stadia; one at Udi and another at Nsukka</t>
  </si>
  <si>
    <t>To faciltate zonal sports development</t>
  </si>
  <si>
    <t>2 Stadia at Udi and Nsukka constructed</t>
  </si>
  <si>
    <t>(ii) Landscaping and Renovation of 2no building at State Sports Council</t>
  </si>
  <si>
    <t>Landscaping completing</t>
  </si>
  <si>
    <t>(iii) Construction of Olympic Size Swimming pool 50m by 25m. &amp;  indoor Sports Hall</t>
  </si>
  <si>
    <t xml:space="preserve">To facilitate Swimming and Sports training, also skills development </t>
  </si>
  <si>
    <t xml:space="preserve">Swimminig pool at Akwuke &amp; indoor sports hall constructed  </t>
  </si>
  <si>
    <t>2303005801041201XX20118</t>
  </si>
  <si>
    <t>Construction of Sports hostel</t>
  </si>
  <si>
    <t>Design, construction &amp; furnishing of a 2- storey Sports Hostel able to take 200 athlets</t>
  </si>
  <si>
    <t>To ensure safety of life and discipline during sports campings</t>
  </si>
  <si>
    <t xml:space="preserve">         -</t>
  </si>
  <si>
    <t xml:space="preserve">    -</t>
  </si>
  <si>
    <t>Clearing of site &amp; Foundation Laying completed</t>
  </si>
  <si>
    <t>2303009801031201XX20118</t>
  </si>
  <si>
    <t xml:space="preserve">Supportive Sports Infrastructure for Sec sch </t>
  </si>
  <si>
    <t>Skill hunting: sports development at Local &amp; State levels in sec schs</t>
  </si>
  <si>
    <t>To ensure camturing of talents for the State's Sports Participation</t>
  </si>
  <si>
    <t>Delivery of Suppotive Sports Infrastructure to sec schs in the State completed</t>
  </si>
  <si>
    <t>IMPLEMENTING MINISTRY/AGENCY:     GAMES VILLAGE AWGU</t>
  </si>
  <si>
    <t>ORGANIZATION,SUB-ORGANIZATION ANDSUB-SUB ORGANIZATIONAL CODE:  30/02/001</t>
  </si>
  <si>
    <t>2303009305041201xx20102</t>
  </si>
  <si>
    <t xml:space="preserve">Rehabilitations of Building housing the Caravan </t>
  </si>
  <si>
    <t>(i) Rehabilitation of Roof with Aluminum sheets on the caravans 10 Nos.Doors and windows 14nos.</t>
  </si>
  <si>
    <t>The Roof will protect the Body of caravan from being water logged and decay from rust.Roofed in the mid 80s with asbestos, there are leakages allover and the  items in the stores are being drained &amp; rusting.</t>
  </si>
  <si>
    <t>Rehabilitation of Roof with Aluminum sheets on the caravans 10 Nos.Doors and 14 nos. windows completed.</t>
  </si>
  <si>
    <t>2303009305041201XX20102</t>
  </si>
  <si>
    <t>Construction of Fence.</t>
  </si>
  <si>
    <t xml:space="preserve">Fencing the Village or  walling the village that covers about 11.542 hectres. </t>
  </si>
  <si>
    <t>There's need for the village to walled  to save life and property</t>
  </si>
  <si>
    <t xml:space="preserve">Fencing the Village or  walling the village that covers about 11.542 hectres completed. </t>
  </si>
  <si>
    <t>2302010305041201XX20102</t>
  </si>
  <si>
    <t xml:space="preserve">Purchases of Office Equipment </t>
  </si>
  <si>
    <t xml:space="preserve">Purchase of desktop Computers, Laptop Computers, 2 no. of High Horse power Mowing Machine, Diesel Engine Generating Plant.  </t>
  </si>
  <si>
    <t>The beds and seats in the caravans are worn out &amp; need to be replaced. With seats procured the hall will serve for wedding receptions, conferences and meetings.The provision of a bus van will enhance the Village's out reach to the public for patronage.</t>
  </si>
  <si>
    <t xml:space="preserve">Beds,seats, Desktop Computers Laptop Computers. Diesel Engine Generating Plant purchased.  </t>
  </si>
  <si>
    <t>IMPLEMENTING MINISTRY/AGENCY:     RANGERS MANAGEMENT CORPORATION</t>
  </si>
  <si>
    <t>ORGANIZATION,SUB-ORGANIZATION ANDSUB-SUB ORGANIZATIONAL CODE:  12/08/001</t>
  </si>
  <si>
    <t>2302001801021201XX20118</t>
  </si>
  <si>
    <t>Purchase of 5 steel cabinets, 10 tables and 30 seats</t>
  </si>
  <si>
    <t>To provide good working environment</t>
  </si>
  <si>
    <t>5 no steel cabinets,10 no tables, 30 no seats procured</t>
  </si>
  <si>
    <t>Purchase of Computer equipment</t>
  </si>
  <si>
    <t>Purchase of computer equipment for the official internal annd external computerization of information</t>
  </si>
  <si>
    <t>To enhance the club meet up the internet/website computerization and browsing required of a modern club</t>
  </si>
  <si>
    <t>2302004803031201XX20118</t>
  </si>
  <si>
    <t>Purchase of communication equipment</t>
  </si>
  <si>
    <t>3 no.  communication equipment/Public Address system and loud speaker</t>
  </si>
  <si>
    <t>The communication equipment is to be used for advertisement of home matches for better dissemination of information to the public and enhance spectators attendance to matches</t>
  </si>
  <si>
    <t>_</t>
  </si>
  <si>
    <t>3 no communication equipment/ public address systems and loud speakers purchased</t>
  </si>
  <si>
    <t>To provide a club house of 4 flats (3 bedrooms each) and a recreation house</t>
  </si>
  <si>
    <t>to remove the huge amount of money used in quartering the Technical Crews, NFF and NPL match officials on weekly bases in 5-star hotels</t>
  </si>
  <si>
    <t xml:space="preserve"> 4 flats (3 bedrooms each) and a recreation house completed</t>
  </si>
  <si>
    <t xml:space="preserve">GHE/ESEPC/CAP/2013/002                                                                                                                </t>
  </si>
  <si>
    <t>IMPLEMENTING MINISTRY/AGENCY: MINSTRY OF LANDS AND URBAN DEVELOPMENT</t>
  </si>
  <si>
    <t>ORGANIZATIONAL SUB ORG. AND SUB-SUB ORGANIZATIONAL CODE: 23/01/001</t>
  </si>
  <si>
    <t>2302010701012201XX20118</t>
  </si>
  <si>
    <t xml:space="preserve">Determination of Enugu State Local Geiod
</t>
  </si>
  <si>
    <t xml:space="preserve">To increase the land level of the State and reduce flooding </t>
  </si>
  <si>
    <t xml:space="preserve">Enugu State 
Local Geiod
Completed
</t>
  </si>
  <si>
    <t>2307002701091201XX20118</t>
  </si>
  <si>
    <t>Establishment of Enterprise GIS</t>
  </si>
  <si>
    <t>Establishment of Enterprise GIS  (State Initial Contribution</t>
  </si>
  <si>
    <t>Enterprise Geo-database for Monitoring, increase Revenue Generation from Land taxes</t>
  </si>
  <si>
    <t>Enterprise GIS  
database
established</t>
  </si>
  <si>
    <t>Urban Master
Plans Development</t>
  </si>
  <si>
    <t>Development of Enugu and 9th Mile urban master plan</t>
  </si>
  <si>
    <t xml:space="preserve">To provide a planned and modern living environment and stop slum development </t>
  </si>
  <si>
    <t>Enugu and 9th Mile Urban Master Plan developed</t>
  </si>
  <si>
    <t>Opening of Residential layouts</t>
  </si>
  <si>
    <t>Opening of 7no, Resident-ial layouts in Enugu Metropolis (i) New GRA (ii) Sun-City L/O (iii) Independence  L/O Phase ll iv) Nchatatcha v)  Nkpunana vi)  Amechi L/O vii) Gateway Layout</t>
  </si>
  <si>
    <t>To provide more Land 
for residential housing and encourage development</t>
  </si>
  <si>
    <t>7no. Residential layout opened</t>
  </si>
  <si>
    <t>Acquisition of Land</t>
  </si>
  <si>
    <t>Acquisition of Land and payment of Compensation</t>
  </si>
  <si>
    <t>To provide enough Land for development i.e Industries and Housing project</t>
  </si>
  <si>
    <t>Lands acquired and Compensation Payment made</t>
  </si>
  <si>
    <t>Production of Enugu Land Catalogue</t>
  </si>
  <si>
    <t>Production of Land Catalogue in Enugu. (Enumeration)</t>
  </si>
  <si>
    <t>Publication of allocated Land showing details</t>
  </si>
  <si>
    <t>Enugu Land Catalogue produced</t>
  </si>
  <si>
    <t>IMPLEMENTING MINISTRY/AGENCY: MINISTRY OF WATER RESOURCES</t>
  </si>
  <si>
    <t>ORGANIZATIONAL SUB ORG. AND SUB-SUB ORGANIZATIONAL CODE:25/01/001</t>
  </si>
  <si>
    <t>2302015702081201XX20118</t>
  </si>
  <si>
    <t>Establishment of Hydrological/ meteorological data Stations in Enugu</t>
  </si>
  <si>
    <t>Design and establishment of hydrometerological stations in Enugu, Awgu, Isi-Uzo, Nsukka and Udi LGAs</t>
  </si>
  <si>
    <t>To generate data for tracking the contribution of rainfall to ground water resources</t>
  </si>
  <si>
    <t>Hydrometerological station at Enugu Nsukka and Awgu Started</t>
  </si>
  <si>
    <t>2302015702012201XX20118</t>
  </si>
  <si>
    <t>Purchase of Geophysical survey Equipment</t>
  </si>
  <si>
    <t>Purchase of Electromagnetic (EM) Slingram</t>
  </si>
  <si>
    <t>To facilitate ground water appraisal and production in the state</t>
  </si>
  <si>
    <t>Electromagnet(EM) slingram (EM 34-3) Purchased</t>
  </si>
  <si>
    <t>2307002702091201XX20118</t>
  </si>
  <si>
    <t xml:space="preserve">Feasibility Studies </t>
  </si>
  <si>
    <t>Environmental impact assessment of refuse dumps on quality of surface and ground water in the state</t>
  </si>
  <si>
    <t>To monitor the effect of the refuse dumps on the quality of surface and ground water for epidemic mitigation</t>
  </si>
  <si>
    <t>Impact assessment studies completed</t>
  </si>
  <si>
    <t>2307002702012201XX20118</t>
  </si>
  <si>
    <t>Update of state water MAP</t>
  </si>
  <si>
    <t>Improvement on the geological and hydro-geological maps of Enugu State (Scale 1:250,000)</t>
  </si>
  <si>
    <t>To accurately define water zones in the state</t>
  </si>
  <si>
    <t>Geological and Hydrogeological maps improved and produced</t>
  </si>
  <si>
    <t>Baseline studies of water schemes /projects</t>
  </si>
  <si>
    <t>Inventory of water schemes in the state by a) FGN                         b) State                        c) LGA    for suitability</t>
  </si>
  <si>
    <t>This is to forstall adverse effect of overdrafting and planning purposes</t>
  </si>
  <si>
    <t>Inventory of private and government water scheme completed</t>
  </si>
  <si>
    <t>2306008702012201XX20104</t>
  </si>
  <si>
    <t xml:space="preserve">Water reference laboratory </t>
  </si>
  <si>
    <t>Construction and equipping of State water quality reference laboratory</t>
  </si>
  <si>
    <t xml:space="preserve"> To serve as reference institution that should be used for capacity building and referral issues</t>
  </si>
  <si>
    <t>Quality reference laboratory constructed and equipped</t>
  </si>
  <si>
    <t>2302015702091201XX20118</t>
  </si>
  <si>
    <t>Studies on Hydropower electricity generation</t>
  </si>
  <si>
    <t>Feasibility study for hydro electricity generation for big surface water schemes in response to the application of integrated water resources management (IWRM) concept</t>
  </si>
  <si>
    <t>To ensure constant power generation for water supply sustained operations</t>
  </si>
  <si>
    <t>Feasibility studies completed</t>
  </si>
  <si>
    <t>Water sector coordination and advocacy</t>
  </si>
  <si>
    <t>Getting all the players in water sector to synergize their activities bon quality bases and entrenchment of ownership of water schemes through the application of water investment mobilization guideline(WIMG) concept</t>
  </si>
  <si>
    <t>To ensure even spread of facilities for better output and acceptance of ownership of the project, especially the domiciled community for management and sustainability</t>
  </si>
  <si>
    <t>Players synergized and facility evenly spread. Domiciles community accept ownership of project</t>
  </si>
  <si>
    <t>Assessment of the discharges of surface water bodies</t>
  </si>
  <si>
    <t>Determination of viable surface water bodies for development either up or down stream</t>
  </si>
  <si>
    <t>To identify ones that can be harnessed if not yet harnessed up stream or down stream</t>
  </si>
  <si>
    <t>Viable up stream or down stream surface water identified</t>
  </si>
  <si>
    <t>Monitoring and evaluation of water projects</t>
  </si>
  <si>
    <t xml:space="preserve">Monitoring and Evaluation of all the water sub-sector </t>
  </si>
  <si>
    <t>To ensure standard in the Execution of water project in the state</t>
  </si>
  <si>
    <t>Water Project monitoring monitored</t>
  </si>
  <si>
    <t>2302010702011201XX20118</t>
  </si>
  <si>
    <t>Purchase of 5 No. desktop, 4 No. Lap-top computers and 2 No. photocopier machines, Fans, steel cabinet and others</t>
  </si>
  <si>
    <t>To improve the service delivery</t>
  </si>
  <si>
    <t>5 No. desktop        4 No. Lap-tops       2 No. photocopier and others purchased</t>
  </si>
  <si>
    <t>Renovation of office</t>
  </si>
  <si>
    <t>Renovation of Ministry of Water resources offices</t>
  </si>
  <si>
    <t>To maintain good office environment for greater output</t>
  </si>
  <si>
    <t>Ministry of water resources renovated</t>
  </si>
  <si>
    <t>2302015702011201XX20118</t>
  </si>
  <si>
    <t>Feasibility studies the re-use of flood water for domestic purposes</t>
  </si>
  <si>
    <t>Assessement of the area where flood water can be trapped through underground thanks for re-use</t>
  </si>
  <si>
    <t>To ensure steady water for domestic use in the areas of water scarcity</t>
  </si>
  <si>
    <t>Feasibility studieson the re-use of flood water done</t>
  </si>
  <si>
    <t>2302015707122012XX20118</t>
  </si>
  <si>
    <t>Feasibility studies for the application of watershed management for the protection of water/ installations</t>
  </si>
  <si>
    <t>Carry out studies for the application of water shed management for the protection of water structure/installation</t>
  </si>
  <si>
    <t>To provide the avenue for the protection of water structure/installation</t>
  </si>
  <si>
    <t>Shed management studies completed</t>
  </si>
  <si>
    <t>2306008702012201XX20118</t>
  </si>
  <si>
    <t>Dam safety and control</t>
  </si>
  <si>
    <t>Inspection of Dam sites, including proposed and existing to ensure safety standard conformity</t>
  </si>
  <si>
    <t>To ensure safety standard and conformity</t>
  </si>
  <si>
    <t>New dem sites and existing ones inspected</t>
  </si>
  <si>
    <t>IMPLEMENTING MINISTRY/AGENCY: ENUGU STATE RURAL WATER SUPPLY &amp; SANITATION AGENCY (EN-RUWASSA)</t>
  </si>
  <si>
    <t>ORGANIZATIONAL SUB ORG. AND SUB-SUB ORGANIZATIONAL CODE: 25/02/001</t>
  </si>
  <si>
    <t>2307004702031201XX20118</t>
  </si>
  <si>
    <t>Capacity Building</t>
  </si>
  <si>
    <t>Training of Community Artisans in Village Level  Operations and Maintenance of Boreholes</t>
  </si>
  <si>
    <t xml:space="preserve">To sustain the boreholes </t>
  </si>
  <si>
    <t>Capacity building completed</t>
  </si>
  <si>
    <t>M&amp;E of Projects</t>
  </si>
  <si>
    <t>Monitoring and Evaluation of Water Schemes</t>
  </si>
  <si>
    <t>To ensure standard and sustain the Schemes</t>
  </si>
  <si>
    <t>175 Water schemes monitored</t>
  </si>
  <si>
    <t>2307004702031201XX20119</t>
  </si>
  <si>
    <t>Community Led Total Sanitation</t>
  </si>
  <si>
    <t xml:space="preserve">Step down of CLTS /Hygiene Promotion in 5  LGAs </t>
  </si>
  <si>
    <t>Reduction of infant and maternal mortality</t>
  </si>
  <si>
    <t xml:space="preserve"> -</t>
  </si>
  <si>
    <t>Community Led Total Sanitation triggered in 300 Communities</t>
  </si>
  <si>
    <t>2306005702070714XX20118</t>
  </si>
  <si>
    <t>Construction of 12 Motorized   Borehole (In partnership with MDG-CGS)</t>
  </si>
  <si>
    <t>Construction of 12 Deep motorized  boreholes in  Ozi Edem, Ogbugbuagu Iwollo Oghe, Ovoko Agu, Orji Amokwe, Abor, Amagu Lejja, Umuezeofor Obollo, Umunaka Ekehe, Adaba, Ohodo, Agbarijai Ugwu Inyi, Ebiega Ette in 10 LGAs (Udi:  Nsukka:  Ezeagu:  Igboeze-North:  Igboeze-South:  Igboeteiti:  Oji River:  Udenu:  Uzo-Uwani</t>
  </si>
  <si>
    <t>To provide safe drinking water  in rural Communities communities.</t>
  </si>
  <si>
    <t>12 Deep motorized  boreholes contruced and water supply potable water to 136,000 people</t>
  </si>
  <si>
    <t>2304009702070714XX20118</t>
  </si>
  <si>
    <t>Rehabilitation of Motorized Boreholes (In partnership with MDG-CGS)</t>
  </si>
  <si>
    <t>Rehabilitation of 6 Motorized Boreholes in Umuchigbo Iji Nike, UmuogboUlo, Ohebe Dim, Iheaka, Uvuru, umulumgbe in Enugu East, IgboEtiti, Igboeze North, Igboeze South  Udi and Uzo Uwani LGAs</t>
  </si>
  <si>
    <t>To provide safe drinking water  in rural Communities .</t>
  </si>
  <si>
    <t>6 Deep motorized  borehole constructed and potable water supplied to 48,000 people</t>
  </si>
  <si>
    <t>Rehabilitation of  Indian Mark 111 Shallow  Boreholes</t>
  </si>
  <si>
    <t>Rehabilitation of 18   Indian Mark Shallow  Boreholes in 15 Rural Communities  in  6 LGAs</t>
  </si>
  <si>
    <t xml:space="preserve">Provision of Potable water </t>
  </si>
  <si>
    <t>18 Indian Mark Shallow  Boreholes rehabilitated and supplied potable water to 48,000 people</t>
  </si>
  <si>
    <t>Spring Development</t>
  </si>
  <si>
    <t>Development of 1no Spring water</t>
  </si>
  <si>
    <t>1no Spring Developed and potable water supplied to 3,000 people</t>
  </si>
  <si>
    <t>Stream Impoundment</t>
  </si>
  <si>
    <t>Impoundment of 2 No Stream in Ehamufu, Umuatugbuoma in Isi Uzo and Nkanu East</t>
  </si>
  <si>
    <t>2 No Stream impounded and  potable water supplied to 10,000 people</t>
  </si>
  <si>
    <t>JICA Shallow Borehole Coonstruction</t>
  </si>
  <si>
    <t xml:space="preserve">Operational cost for the Construction of 100 Shallow Boreholes  under JICA </t>
  </si>
  <si>
    <t>100 Shallow Boreholes constructed</t>
  </si>
  <si>
    <t>2308002702070714XX20118</t>
  </si>
  <si>
    <t xml:space="preserve"> State Couterpart Fund </t>
  </si>
  <si>
    <t>State Counterpart Fund of 25% of 30 million Naira for STU Projects ( EU-ACP Water-Aid Assisted Projects)</t>
  </si>
  <si>
    <t>IMPLEMENTING MINISTRY/AGENCY: WATER CORPORATION</t>
  </si>
  <si>
    <t>ORGANIZATIONAL SUB ORG. AND SUB-SUB ORGANIZATIONAL CODE: 25/03/001</t>
  </si>
  <si>
    <t>2304012702040714XX20118</t>
  </si>
  <si>
    <t>Rehabilitation of water facilities</t>
  </si>
  <si>
    <t xml:space="preserve">Rehabilitation of Enugu Urban water Network </t>
  </si>
  <si>
    <t xml:space="preserve">The present pipe network in Enugu metropolis are so old that they no longer withhold the normal operating water pressure. The execution of the project will reduce the present water losses due to pipe burst and leakages. </t>
  </si>
  <si>
    <t>Excavation and laying of pipe fittings and valves of the pipes already supplied by the contractors handling the projects</t>
  </si>
  <si>
    <t>250300 2306005 7020307 14xx201</t>
  </si>
  <si>
    <t>Development of water scheme /sources for independence layout, Trans-Ekulu, Abakpa Nike and Emene</t>
  </si>
  <si>
    <t>Design, package, tendering/evaluation and construction of intake works at Iyioku. Provision of mechanical/Electrical equipment and the transmission lines.</t>
  </si>
  <si>
    <t>This proposed scheme is from the clean source of water at the source of Iyoku River which when harnessed and integrated into the existing distribution systems (reservior and pipelines at Ibagwa Nike)</t>
  </si>
  <si>
    <t>Additional water supply source for independence layout, Abakpa Nike, Trans-Ekulu and Emene provided</t>
  </si>
  <si>
    <t>2503001 2306005 7020307 14xx201</t>
  </si>
  <si>
    <t>Greater Adada Regional water Scheme.</t>
  </si>
  <si>
    <t>Design, Package Tendering/Construction of intake works, provision of mechanical/Electrical equipment and transmission mains</t>
  </si>
  <si>
    <t>The scheme is designed to source water from the Adada River in Nkpologwu Town</t>
  </si>
  <si>
    <t>To increase the present water supply source to serve Nsukka Town and environs which the present sources is not adequate.</t>
  </si>
  <si>
    <t>2304010702011214xx20118</t>
  </si>
  <si>
    <t>Maintenance of plants equipments distribution networks</t>
  </si>
  <si>
    <t>Provision of Equipments for maintenance of the distribution pipelines and the repairs.</t>
  </si>
  <si>
    <t>To improve water supply in the State</t>
  </si>
  <si>
    <t>Water distribution network rehabilitated</t>
  </si>
  <si>
    <t>2306005702030714xx20118</t>
  </si>
  <si>
    <t>Rehabilitation of the semi Urban water schemes</t>
  </si>
  <si>
    <t>Rehabilitation of semi-Urban water supply system/schemes at Udi, Oji River, Obollo Afor, Agbani and Ukehe.</t>
  </si>
  <si>
    <t xml:space="preserve">These semi- Urban town have their schemes at various state of disrepair </t>
  </si>
  <si>
    <t>Semi-Urban water supply system /schemes rehabilitated</t>
  </si>
  <si>
    <t>2302006702051201xx20104</t>
  </si>
  <si>
    <t>Provision of Chemicals and Laboratory Equipment and reagents</t>
  </si>
  <si>
    <t>Provision of the required treatment chemicals for our plants/schemes, Laboratory equipment and reagents for water quality analysis</t>
  </si>
  <si>
    <t>Our water sources outside the borehole based schemes are prone to contamination and turbidity and hence the need for raw water treatment to portable water to meet the WHO Standards</t>
  </si>
  <si>
    <t>Chemicals and Laboratory Equipment and reagents purchased</t>
  </si>
  <si>
    <t>2306005702030714xx20113</t>
  </si>
  <si>
    <t>Upgrading of the existing Nsukka Urban water supply scheme</t>
  </si>
  <si>
    <t>Construction of a new deep motorised borehole at St Cyprain Booster Station to supply water to the areas around the Ikenga Hotels, Mechanic village edem Rd. and environs.</t>
  </si>
  <si>
    <t>The population in Nsukka is increasing in a geometric projection thus, there is need for alternative water supply for the inhabitants</t>
  </si>
  <si>
    <t>Nsukka Urban water supply scheme upgraded</t>
  </si>
  <si>
    <t>2304012702040714xx20116</t>
  </si>
  <si>
    <t xml:space="preserve">Rehabilitation of boreholes </t>
  </si>
  <si>
    <t>Rehabilitation of 12 No boreholes as crash programme and drilling of new ones.</t>
  </si>
  <si>
    <t>To improve water supply</t>
  </si>
  <si>
    <t>12 No boreholes rehabilitated</t>
  </si>
  <si>
    <t>IMPLEMENTING MINISTRY/AGENCY: MINSTRY OF ENVIRONMENT AND MINERAL RESOURCES</t>
  </si>
  <si>
    <t>ORGANIZATIONAL, SUB ORG. AND SUB-SUB ORGANIZATIONAL CODE: 31/01/001</t>
  </si>
  <si>
    <t>2302017601101008XX20118</t>
  </si>
  <si>
    <t xml:space="preserve">Urban beauti-fication and Waste Recycling Plant </t>
  </si>
  <si>
    <t>Grassing and regrassing, clearing of road verges, commencement of Waste Recycling  Plant Project etc</t>
  </si>
  <si>
    <t>To achieve a clean, beautiful, harmonious and  sustainable physical environment in urban center</t>
  </si>
  <si>
    <t>Achieve 80% urban beautification in two key urban centers of the state (Enugu &amp; Nsukka)</t>
  </si>
  <si>
    <t>2302008601021008XX20118</t>
  </si>
  <si>
    <t>Procurement of Lawn Mowers &amp; maintenance</t>
  </si>
  <si>
    <t>Procurement of 10no Lawn Mowers &amp; maintenance</t>
  </si>
  <si>
    <t>Maintenance of 
road set backs, 
green verges</t>
  </si>
  <si>
    <t>─</t>
  </si>
  <si>
    <t>10no Lawn Mowers procured</t>
  </si>
  <si>
    <t>2302017601011008XX20118</t>
  </si>
  <si>
    <t>Reclaiming and beautifying Green Verge setbacks</t>
  </si>
  <si>
    <t>ESBS(Hill View and NTA Road) junction Abakaliki Avenue /Park Avenue, Ezilo St./Enugu/PH Express Overpass. Planting of ornamental trees, shrubs, grasses, fencing and maintenance of the green verges</t>
  </si>
  <si>
    <t>To recover approved set backs for beautification ion of urban cities with a view to achieving urban renewal programme</t>
  </si>
  <si>
    <t>Completion of beautification of the reclaimed setbacks</t>
  </si>
  <si>
    <t>2306008601071008XX20118</t>
  </si>
  <si>
    <t>Reconstruction of sculptural monument protecting fences</t>
  </si>
  <si>
    <t>Construction and installation of iron railings, structurally fortified and painting of the iron railings at 5 designated locations in Enugu Urban</t>
  </si>
  <si>
    <t>To protect and preserve the edifices as part of urban beautification</t>
  </si>
  <si>
    <t>Construction and installation of iron railings in 5 locations completed</t>
  </si>
  <si>
    <t>2307001601021003XX20118</t>
  </si>
  <si>
    <t>Fumigation, Vector, pest control and sensitization of the public on emerging environmental issues</t>
  </si>
  <si>
    <t>Out door public enlightenment on environmental health education, established ward level environmental stake holders, regular inspections of commercial and residential premises, citation of environmental offenders.</t>
  </si>
  <si>
    <t>To effect a high level changes in environmental health of the public and eradicate vector and pest in residential and public places</t>
  </si>
  <si>
    <t>80% awareness created on environmental public health across the state</t>
  </si>
  <si>
    <t>2307004601081004XX20118</t>
  </si>
  <si>
    <t>Monitoring and evaluation</t>
  </si>
  <si>
    <t>Capital project monitoring and surveillance activities on all environmental assessment and carry out environmental matters across the State</t>
  </si>
  <si>
    <t>To track project implementation processes, enhance state environmental assessment and carry out environmental empact assessment as it affects residence of the state</t>
  </si>
  <si>
    <t>2013 M&amp;E report production on capital projects and environmental matters</t>
  </si>
  <si>
    <t>2302017601081004XX20118</t>
  </si>
  <si>
    <t>Climate change mitigations</t>
  </si>
  <si>
    <t>Production of state climate change Business profile. Quarterly briefing with MDAs &amp; sensitization on climate multi sectoral approach. Climate change innovative curriculum in schools.</t>
  </si>
  <si>
    <t>To effectively mitigate climate change effects for easy adaptation</t>
  </si>
  <si>
    <t>State will have climate change business profile. State School incorporate Climate Change in  Schools Curriculum</t>
  </si>
  <si>
    <t>2307002304080206XX20118</t>
  </si>
  <si>
    <t>Solid Mineral Development</t>
  </si>
  <si>
    <t>Scientific indentification and final inventory of solid minerals in the state, Clearing of Onyama and Asata mines, Control of local mining of stones/gravels and sands, liasing with relevant Federal Govrnment MDAs in exploration of oil wells in the state</t>
  </si>
  <si>
    <t>To commence harnessing of the solid  minirals in the state  effectively control the human caused erosion/flood, commence the exploration of oil wells in the state for socio-economic development, employement and poverty eradication</t>
  </si>
  <si>
    <t>Production of final document on solid mineral deposits in the state, Onyeama and Asata mines cleared, reduction by 80% local mining and finalisation with Federal Government on oil exploration.</t>
  </si>
  <si>
    <t>2305004601021201XX20118</t>
  </si>
  <si>
    <t>Erosion/flood control in partnership with world Bank/New MAP</t>
  </si>
  <si>
    <t>Bills of Engineering measurement s and evaluation (BEME) of all identified erosion/flood sites in the state, Mobilisation and sensitisation of the populace on early erosion/flood prevention techniques, commencem- ent of erosion/flood control at 5 critical locations; Ugwu Onyeama, 9th mile, Ajalli Owa, Udi Ozalla Rd. and Agbaja Ngwo</t>
  </si>
  <si>
    <t>To effectively tackle erosion/flood disaster in the state and protect buildings, roads and farm lands, equip the public with relevant technical information on erosion/flood early detection and prevention</t>
  </si>
  <si>
    <t>Final production of BEME documents in all identified erosion/flood sites in the state and mobilization/sensitisation of 30 communities on erosion/flood detection and prevention</t>
  </si>
  <si>
    <t>2307007601061010XX20118</t>
  </si>
  <si>
    <t>Baseline survey of water body pollutants</t>
  </si>
  <si>
    <t>The project involves field work in various streams and rivers</t>
  </si>
  <si>
    <t>To tackle water borne diseases</t>
  </si>
  <si>
    <t>Water body pollutants baseline survey produced.</t>
  </si>
  <si>
    <t>2307001601061010XX20104</t>
  </si>
  <si>
    <t xml:space="preserve">2No. Capacity building for staff of pollution Dept. </t>
  </si>
  <si>
    <t>To technically pollution issues for better results</t>
  </si>
  <si>
    <t>20 No. pollution Dept. trained</t>
  </si>
  <si>
    <t>Reactivation of ministry's Laboratory</t>
  </si>
  <si>
    <t xml:space="preserve">Reactivationand equipping of ministry Lab </t>
  </si>
  <si>
    <t>To analyse pollution matters for better results</t>
  </si>
  <si>
    <t>Completion of ministry's Lab.</t>
  </si>
  <si>
    <t>2301001601061010XX20118</t>
  </si>
  <si>
    <t>Procurement of 3no. Hilux Vans, registration and insurance covers</t>
  </si>
  <si>
    <t>To effectively carry out door activities of the ministry such as capital project and environmen- tal M&amp;E, ecological sites, public environme- ntal baseline survey inspections etc.</t>
  </si>
  <si>
    <t>1no. Hilux Vans, procured</t>
  </si>
  <si>
    <t>2302010601061010XX20118</t>
  </si>
  <si>
    <t xml:space="preserve">Purchase of 10no. refridgerators,  10 No. Steel Cabinets, 4 No. photocopiers </t>
  </si>
  <si>
    <t>To improve on effective service delivery and enhance office friendly environment</t>
  </si>
  <si>
    <t>10no refridgerators 10no steel cabinets 4no. Photocopiers procured and installation</t>
  </si>
  <si>
    <t>IMPLEMENTING MINISTRY/AGENCY: FORESTRY COMMISSION</t>
  </si>
  <si>
    <t>ORGANIZATIONAL SUB ORG. AND SUB-SUB ORGANIZATIONAL CODE: 31/02/001</t>
  </si>
  <si>
    <t>2306008301081201XX20118</t>
  </si>
  <si>
    <t>Seedling Production</t>
  </si>
  <si>
    <t>Production of 300,000 seedlings of fast growing tree species of Gmelina, Teak, pine, Opepe, Edo</t>
  </si>
  <si>
    <t>Ensures adequate planting stock for all tree plantings in Government and Community Multipurpose forest reserves</t>
  </si>
  <si>
    <t>300,000 fast growing forest trees raised</t>
  </si>
  <si>
    <t>Production of 400,000 seedlings of indigenous fruit trees of Ogbonno, ugiri, Ukwa, Akpaka etc</t>
  </si>
  <si>
    <t xml:space="preserve">Sustain availability of indigenous fruit trees that are otherwise threatened </t>
  </si>
  <si>
    <t>400,000 biodiversity seedlings of indigenous fruit trees raised</t>
  </si>
  <si>
    <t>2303009301081006xx20118</t>
  </si>
  <si>
    <t>Establishment of tree plantation</t>
  </si>
  <si>
    <t>Establishment of 200 Ha of Gamelina, Teak, Pine, Mahogany Plantations in Government forest reserves at Mamu, Umuabi, Akwariani and Aguobu owa</t>
  </si>
  <si>
    <t>Enhance environmental sustainability, the provision of wood based materials eg timber, electric poles firewood and charcoal in addition to wealth creation and improved IGR</t>
  </si>
  <si>
    <t>200 hectares cash forest plantations established in Government Forest reserves</t>
  </si>
  <si>
    <t>Afforestation of Community Multipurpose Forest Reserves</t>
  </si>
  <si>
    <t>Establishment of 850 hectares (Ha) of recently EXCO approved Community Multipurpose forest Reserves across the Communities of the State with indigenous fruit trees like Ogbonno, Uriri, ukwa, Akpaka etc.</t>
  </si>
  <si>
    <t>A primary source of livelihood for food, wood products medicine and spiritual values while ensuring improved IGR</t>
  </si>
  <si>
    <t>850 Community owned multipurpose Forest Reserve established to abate climate change effects</t>
  </si>
  <si>
    <t>2306008601071201xx20118</t>
  </si>
  <si>
    <t>Annual Tree Planting Campaign Programme</t>
  </si>
  <si>
    <t>Organizing annual tree planting Campaigns at the State and Local Government levels including communities and schools</t>
  </si>
  <si>
    <t>Increase awareness on tree planting For climate change amelioration and biodiversity conservation</t>
  </si>
  <si>
    <t>Annual tree plantings organized at State, local Government and Community levels</t>
  </si>
  <si>
    <t>Development of Enugu Zoological/Botanical Garden</t>
  </si>
  <si>
    <t>Site identification and approval, survey and demarcation, clearing Construction and stocking</t>
  </si>
  <si>
    <t xml:space="preserve">Provision of a standard zoological/botanical garden as a tourism centre, educational research and improved revenue yielding </t>
  </si>
  <si>
    <t>A new Enugu Zoo/Botanical Garden re-established</t>
  </si>
  <si>
    <t xml:space="preserve">Roadside Tree Planting </t>
  </si>
  <si>
    <t>Road side planting of major roads within Enugu metropolis</t>
  </si>
  <si>
    <t>Maintenance of healthy aesthetic values and improved environmental protection measure.</t>
  </si>
  <si>
    <t>Enugu Metropolis major road sides planted with trees</t>
  </si>
  <si>
    <t>IMPLEMENTING MINISTRY/AGENCY: ENUGU STATE WASTE MANAGEMENT AUTHORITY (ESWAMA)</t>
  </si>
  <si>
    <t>ORGANIZATIONAL SUB ORG. AND SUB-SUB ORGANIZATIONAL CODE: 12/15/001</t>
  </si>
  <si>
    <t>2307002601012201XX20118</t>
  </si>
  <si>
    <t>Policy Development</t>
  </si>
  <si>
    <t>Strengthening Policy Law and stable financing</t>
  </si>
  <si>
    <t>Investigation overlaps with other laws, &amp; identify some of the gaps in existing law and seek correction. ESWAMA has many law suits on the institutional legality of ESWAMA as a state agency for waste management, this needs to be put to a stop.</t>
  </si>
  <si>
    <t>Policy law strengthening and stable financing achieved.</t>
  </si>
  <si>
    <t>Research and Development</t>
  </si>
  <si>
    <t>Survey;   Review of information needs and develop data capture and analysis system. Installation of data processng software and networking. This will help in collating and analyzing data for future planning.</t>
  </si>
  <si>
    <t>For information needs and data Management</t>
  </si>
  <si>
    <t>Data processing software installed for data capture and analysis to ease data collation and analysis.</t>
  </si>
  <si>
    <t>Advocacy;   Comprehensive Communication on the rights and responsibilities of the public on environmental cleanliness.</t>
  </si>
  <si>
    <t>Inform the public of their rights and responsibilit- ies and other ESWAMA activities through TV and radio program, Newspaper, handbills, seminar and workshops.</t>
  </si>
  <si>
    <t>Public enlightenment programmes carried out.</t>
  </si>
  <si>
    <t>2302008601011201xx201</t>
  </si>
  <si>
    <t>Purchase of Industrial Machineries and Equip - ment.</t>
  </si>
  <si>
    <t>Purchase of 2 No. Buldozer, 2 No. Excavator, 3000No. Dumpsters and 50 No. Compactor trucks.</t>
  </si>
  <si>
    <t>These are the basic mandatory equipment that ESWAMA requires to tackle waste in Enugu in a sustainable manner.</t>
  </si>
  <si>
    <t>2No. Buldozer, 2No. Excavator, 3000No. Dumpsters &amp; 50 No. Compactor trucks purchased.</t>
  </si>
  <si>
    <t>2302003601011201xx201</t>
  </si>
  <si>
    <t>Purchase of Computer.</t>
  </si>
  <si>
    <t>Purchase of 10 No. Computers and accessories</t>
  </si>
  <si>
    <t>ESWAMA is going through computerization of its operations ranging from activities,operation, monitoring &amp; human resources.</t>
  </si>
  <si>
    <t>10 No. Computers and accessories procured.</t>
  </si>
  <si>
    <t>2303009601011201xx201</t>
  </si>
  <si>
    <t>Purchase of Other Infrastructure</t>
  </si>
  <si>
    <t>Establishment of mechanic workshop and fuel/gas dump. Repair of existing vehicles and refurnishing of offices and equipment.</t>
  </si>
  <si>
    <t>To enhance service delivery.</t>
  </si>
  <si>
    <t>Mechanic workshop established. Existing vehicles repaired.</t>
  </si>
  <si>
    <t>IMPLEMENTING MINISTRY/AGENCY: MINISTRY OF RURAL DEVELOPMENT</t>
  </si>
  <si>
    <t>ORGANIZATIONAL SUB ORG. AND SUB-SUB ORGANIZATIONAL CODE: 34/01/001</t>
  </si>
  <si>
    <t>2306002
7030212
01XX201</t>
  </si>
  <si>
    <t>Establishment of transformer bank</t>
  </si>
  <si>
    <t>Purchase of various capacities of transformer to be stored at the transformer bank</t>
  </si>
  <si>
    <t>To enhance completion of electricity</t>
  </si>
  <si>
    <t>Transformer bank established and transformers purchased</t>
  </si>
  <si>
    <t xml:space="preserve">2307004
7030222
01XX201
</t>
  </si>
  <si>
    <t>Monitoring and Evaluation</t>
  </si>
  <si>
    <t>Community focused project verification; Physical verification of project executed in rural areas by various agencies of government, State, Federal and development partners</t>
  </si>
  <si>
    <t>To eliminate project overlap and streamline falsified project progress reporting</t>
  </si>
  <si>
    <t>Data on statues of project implementation in the communities acquired and stored</t>
  </si>
  <si>
    <t>2308002
7030222
01XX201</t>
  </si>
  <si>
    <t xml:space="preserve">Counterpart Contribution
</t>
  </si>
  <si>
    <t>Registration and engagement of 472 Town Unions for productive and responsive Community development.</t>
  </si>
  <si>
    <t>State Government counterpart contribution to the 17 LGA councils of the State for the involvement of TUCs in community development.</t>
  </si>
  <si>
    <t>Registration and engagement of 472 Town Unions completed</t>
  </si>
  <si>
    <t>5 Community Resource Centers for acquisition, vocational training, orientation, awareness, mobilization and communication.</t>
  </si>
  <si>
    <t>State Government counterpart contribution to the 17 pilot resource centres in each LGA council of theState.</t>
  </si>
  <si>
    <t>Establishment of 5 Community Resource Centers as pilot scheme completed</t>
  </si>
  <si>
    <t>2307001
7030222
01XX201</t>
  </si>
  <si>
    <t xml:space="preserve">Training and
Capacity
Building
</t>
  </si>
  <si>
    <t>Database Development &amp; capacity Building of Town Union for effective Development</t>
  </si>
  <si>
    <t>To develop a reliable database and strong capacity building of Town Union to ensure service delivery</t>
  </si>
  <si>
    <t>Database developed &amp; capacity building of Town Union completed</t>
  </si>
  <si>
    <t>2307002
7030222
01XX201</t>
  </si>
  <si>
    <t xml:space="preserve">Research,
Studies and
Development
</t>
  </si>
  <si>
    <t>Production of Rural Development Policy and Blueprint</t>
  </si>
  <si>
    <t>To establish the functions and responsibilities of the various MDAs involved in R&amp;D activities.</t>
  </si>
  <si>
    <t>Rural Development Policy and Blueprint developed</t>
  </si>
  <si>
    <t>IMPLEMENTING MINISTRY/AGENCY: ENUGU STATE FIRE SERVICE</t>
  </si>
  <si>
    <t>ORGANIZATIONAL SUB ORG. AND SUB-SUB ORGANIZATIONAL CODE: 34/01/005</t>
  </si>
  <si>
    <t>2302009202012201XX201</t>
  </si>
  <si>
    <t>Provision of Fire trucks</t>
  </si>
  <si>
    <t>Provision of 2no Fire trucks and maintenance of the existing trucks</t>
  </si>
  <si>
    <t>To improve &amp; facilitate the functions of Fire Service Department.</t>
  </si>
  <si>
    <t>2no Fire trucks purchased and repair of existing trucks</t>
  </si>
  <si>
    <t>Purchase of fire fighting equipment</t>
  </si>
  <si>
    <t>Purchase of fire fighting equipment such as kits, uniforms, foam compoud for extinguishing gas and patrol fire</t>
  </si>
  <si>
    <t>To enhance safety of fire officers and improve their service delivery in fire fighting</t>
  </si>
  <si>
    <t>Fire fighting equipment procured and distributed</t>
  </si>
  <si>
    <t>2306005202011201XX201</t>
  </si>
  <si>
    <t>Construction of water facilities</t>
  </si>
  <si>
    <t>Construction of deep motorised borehole for Nsukka fire station</t>
  </si>
  <si>
    <t>Reliable source of water supply will enhance service delivery in fire fighting</t>
  </si>
  <si>
    <t xml:space="preserve">1 no deep motorised borehole constructed </t>
  </si>
  <si>
    <t>IMPLEMENTING MINISTRY/AGENCY: MINISTRY OF HUMAN DEVELOPMENT &amp; POVERTY REDUCTION</t>
  </si>
  <si>
    <t>ORGANIZATIONAL SUB ORG. AND SUB-SUB ORGANIZATIONAL CODE: 28/01/001</t>
  </si>
  <si>
    <t>2307001703021201XX201</t>
  </si>
  <si>
    <t>Cooperative Revitalization Programme</t>
  </si>
  <si>
    <t>Establishment of specialized cooperative society in each of the 17 LGAs in the State   (a) Agro-Production, Processing, Packaging and Storage Cooperatives   (b) Rural Infrastructure development cooperative    © Agro Enterprise development cooperatives   (d) Micro Finance Cooperatives  (e) Agro Input Supply &amp; Produce Marketing Cooperatives  (f) Tractor Hiring and Marketing Cooperatives</t>
  </si>
  <si>
    <t>As a poverty Reduction measure, State Government counterpart funding will greately assist the establishment and growth of Fedral Government's specialized cooperative programme. It will improve Agricultural productivity as well as create employment opportunities</t>
  </si>
  <si>
    <t>Specialized cooperative society in each of the 17 LGAs established</t>
  </si>
  <si>
    <t>2303009703012201XX201</t>
  </si>
  <si>
    <t>Construction of Cooperative College Building</t>
  </si>
  <si>
    <t>Structural design, documentation and acquisition of land of about 25htrs for permanent site of the cooperative college. Construction of one admin administrative block of 10 rooms,6 classroom and 3 room of library</t>
  </si>
  <si>
    <t>As a tertiary institution the college requires a permanent site to accommodate all the facilities of a higher institution. To provide a conduccive environment for  enhancement of academic activities</t>
  </si>
  <si>
    <t>Structural design, documentation &amp; acquisition of  25 hectre of land for permanent site of the cooperative college completed.</t>
  </si>
  <si>
    <t xml:space="preserve">2307001
7030122
01XX201
</t>
  </si>
  <si>
    <t>Co-operative Sensitization and capacity building</t>
  </si>
  <si>
    <t xml:space="preserve">Sensitization and capacity building rural communities on co-operative principles </t>
  </si>
  <si>
    <t xml:space="preserve">To up-grade the co-operator's technical knowledge that will enhance operation and performance for achievement of economic and social objective   </t>
  </si>
  <si>
    <t>300 cooperative members and 120 accounting officers trained</t>
  </si>
  <si>
    <t>2302020703031201XX201</t>
  </si>
  <si>
    <t>Empowering the Neigbourhood Association.</t>
  </si>
  <si>
    <t xml:space="preserve">Purchase and distribute security equipment to already inaugurated Neighbourhood Association establishment </t>
  </si>
  <si>
    <t>To enhnace security of lives and property in the State</t>
  </si>
  <si>
    <t>Security equipment  purchased and distributed to the neighbourhood watch group</t>
  </si>
  <si>
    <t>2307007
7030312
01XX201</t>
  </si>
  <si>
    <t>Neighbourhood Programme</t>
  </si>
  <si>
    <t>Formal Inauguration monitoring and supervision of Neighbourhood/watch Groups in the State</t>
  </si>
  <si>
    <t>To inaugurate, monitor and supervise existing Neighbourhood Association/watch Groups in the State</t>
  </si>
  <si>
    <t>730 Neighbourhood /watch Groups inaugurated and supervised in the state</t>
  </si>
  <si>
    <t xml:space="preserve">2307007
7030212
01XX201
</t>
  </si>
  <si>
    <t>Cordinate and monitor stakeholders/NGO's in poverty reduction related activities as contained in MDG's and SEEDS document.  Iv) To conduct zonal workshops in 3 zones for 100 staff and members of registered NGOs in Enugu State</t>
  </si>
  <si>
    <t xml:space="preserve">The partnership/ collaboration will make stakeholder/NGOs's to remain in focus;  Ensure compliance and effective monitoring for proper implementation of projects. </t>
  </si>
  <si>
    <t>Zonal workshops in 3 zones for 100 staff and members of registered NGOs in Enugu State conducted</t>
  </si>
  <si>
    <t>2307001501011201xx20104</t>
  </si>
  <si>
    <t>Establishment of Graduate Retraining Centre</t>
  </si>
  <si>
    <t>Graduates are equipped the requisite skills and knowledge essential for fully exploiting their creative potentials</t>
  </si>
  <si>
    <t>Graduate re-training centres established</t>
  </si>
  <si>
    <t>2307007501101201xx20104</t>
  </si>
  <si>
    <t>Sensitization programme on poverty reduction</t>
  </si>
  <si>
    <t>Collaborating with the churches for sensitization and advocacy for Enugu State programmes on Human Development and poverty reduction</t>
  </si>
  <si>
    <t>Using the church as a powerful organ for information dissemination in sensitization &amp; other public enlightment programmes</t>
  </si>
  <si>
    <t>Workshops and advocacy visit to the church on human development and poverty reduction carried out.</t>
  </si>
  <si>
    <t>2307001501101201xx20104</t>
  </si>
  <si>
    <t>Developing a holistic training for artisans in Enugu State</t>
  </si>
  <si>
    <t xml:space="preserve">Developing policies on wealth creation among artisans and implementing a holistic wealth creation advocacy through training workshops and seminars.  </t>
  </si>
  <si>
    <t xml:space="preserve">To identify and create a data bank of all the possible artisans in Enugu State with a view of retraining them in appropriate Human Resources </t>
  </si>
  <si>
    <t>Artisans trained</t>
  </si>
  <si>
    <t>Skill Acquisition Centres</t>
  </si>
  <si>
    <t>Establishment of Skill Acquisition Centres</t>
  </si>
  <si>
    <t xml:space="preserve">Establishment of  model skill centre that will develop appropriate Human resources </t>
  </si>
  <si>
    <t>Skill acquisition centre refurbished and equipped.</t>
  </si>
  <si>
    <t>Economic Empowerment</t>
  </si>
  <si>
    <t>Grant for community self help</t>
  </si>
  <si>
    <t>To encourage communities to embark on self help projects</t>
  </si>
  <si>
    <t>1000 people received grant</t>
  </si>
  <si>
    <t>Partnering with the Hausa/Fulani Communities</t>
  </si>
  <si>
    <t>Identification,advocacy visit and sensitization. Gathering of security information</t>
  </si>
  <si>
    <t>To establish cordial relationship between the Hausa/Fulani Communities</t>
  </si>
  <si>
    <t>Advocacy visit/Sensitization meeting and security information</t>
  </si>
  <si>
    <t>2307002501101201xx20104</t>
  </si>
  <si>
    <t>Registration of private security and Car Trackers Companies</t>
  </si>
  <si>
    <t xml:space="preserve">Identification and Registration of Private security &amp; Car tracker Company. Advocacy visit and sensitization. </t>
  </si>
  <si>
    <t>To regulate and checkmate these companies by the government</t>
  </si>
  <si>
    <t>Private security and Car Trackers Companies registered and sensitized</t>
  </si>
  <si>
    <t>2307007501100906xx20104</t>
  </si>
  <si>
    <t>Celebration of community/Rural Development day</t>
  </si>
  <si>
    <t>To showcase impact of development in the rural community</t>
  </si>
  <si>
    <t>Community/Rural development day organised.</t>
  </si>
  <si>
    <t>Direct Kerosene scheme</t>
  </si>
  <si>
    <t>Procurement and sales of kerosene to the Citizens of Enugu State at subsidized and affordable price of N50 per litre</t>
  </si>
  <si>
    <t>Purchase and distribution of kerosene at a reduced price</t>
  </si>
  <si>
    <t xml:space="preserve">1.3m litres of kerosene prcured and distributed </t>
  </si>
  <si>
    <t>2308001501100906xx20118</t>
  </si>
  <si>
    <t>Designing, Institutional setting up and state counter part funding of Conditional Cash Transfer (In partnership with MDG-CGS and World bank in Enugu State)</t>
  </si>
  <si>
    <t xml:space="preserve">Workshop to review the NAPEP organized OCT.  Development of Pim &amp; design of forms in consultation with line ministries. Advocacy visit/sensitization. Setting up of the implementation Committee at State, LGA and community levels. Targeting: selection and conditional cash transfer to beneficiaries </t>
  </si>
  <si>
    <t>To curd inter generation poverty through education, accessbility of health facilities and increase in entrepreneurship development</t>
  </si>
  <si>
    <t>Institutional setting up and designing and remitting of counterpart funding of CCT World bank in Enugu State</t>
  </si>
  <si>
    <t>Establishment of Job Centre</t>
  </si>
  <si>
    <t>Establishment of Job Training centre. Documentation &amp; Publications unemployed persons profile</t>
  </si>
  <si>
    <t>Creation of additional job centres, maintenance and management of existing ones to reduce unemployment</t>
  </si>
  <si>
    <t>Job Centre established</t>
  </si>
  <si>
    <t>2302010501100906xx20104</t>
  </si>
  <si>
    <t>Developing a databank of Economic Resource Base in partnership with MC&amp;I</t>
  </si>
  <si>
    <t>Procurement of 20no Desktop set with printer, UPS, 3no Air conditioner. 2no Refrigerator. Power gen set (KIPOR 9.5 KVA). 2 No photostat copy. Office blinds and 2no Executive tables</t>
  </si>
  <si>
    <t>To develop a functional and updated data base of all the Economic resources in the State</t>
  </si>
  <si>
    <t>20no Desktop set with printer UPS &amp; Stabilizer,2 No Air conditioner. 2no refridgerator.  2 No photocopy purchased</t>
  </si>
  <si>
    <t>IMPLEMENTING MINISTRY/AGENCY: ENUGU STATE COMMUNITY DEVELOPMENT PROJECT</t>
  </si>
  <si>
    <t>ORGANIZATIONAL SUB ORG. AND SUB-SUB ORGANIZATIONAL CODE:  34/06</t>
  </si>
  <si>
    <t>2308002703020706xx21119</t>
  </si>
  <si>
    <t>Counterpart fund contribution</t>
  </si>
  <si>
    <t>Enugu State Counterpart fund contribution for  24 rural community chosen projects, selected in at least 1 community per LGA as follows Aninri -2, Awgu-2, Enugu East-1, Ezeagu-2, Igbo-eze North-1, Igbo-Eze South-2, Igbo-Etiti-1, Isi-Uzo -2, Nkanu East-1, Nkanu West - 2, Oji-River - 2, Udenu -2, Udi - 2, Uzo-Uwani -2.</t>
  </si>
  <si>
    <t xml:space="preserve">Offering of opportunities for rural industrial development, over all poverty alleviation and attainment of the MDAs which is in line with this Excellency's 4-point Agenda.The menu of the project include: feeder road, bridges x culverts Social infrastructural facilities like community resources centres, civic centres, Health centre, market stalls, skill development centre eg. ICT entres </t>
  </si>
  <si>
    <t>24 functional social infrastructural  projects in 24 rural communities completed</t>
  </si>
  <si>
    <t>2308001703020206xx21118</t>
  </si>
  <si>
    <t xml:space="preserve">Purchase of Toyota 1no Hilux van </t>
  </si>
  <si>
    <t>To ensure effective and efficient monitoring and supervision in the rural area</t>
  </si>
  <si>
    <t xml:space="preserve">1 no Hilux Toyota Van Procured </t>
  </si>
  <si>
    <t>IMPLEMENTING MINISTRY/AGENCY: COMMUNITY AND SOCIAL DEVELOPMENT PROJECT (CSDP)</t>
  </si>
  <si>
    <t>ORGANIZATIONAL SUB ORG. AND SUB-SUB ORGANIZATIONAL CODE: 34/06/001</t>
  </si>
  <si>
    <t>2308002
7030212
01XX201</t>
  </si>
  <si>
    <t>Counterpart
Contribution</t>
  </si>
  <si>
    <t>Financing of micro projects contained in the approved Community.
Development Plans (CDPs) by the benefiting communities in the State</t>
  </si>
  <si>
    <t xml:space="preserve">This project (CSDP) in partnership with World bank is anchored on community driven development strategy whereby community members choose their priority areas of development need.
This process encourages participation which enhances ownership and sustainability of projects. The menu of projects include: Feeder Roads, Bridges and culverts.   </t>
  </si>
  <si>
    <t>I. Completion of 108 on-going micro projects in 52 in 52 approved CDPsII. Facilitation and disbursement of funds to 40 new communities in the following LGAs;    1. Aninri = 2
2. Awgu = 2
3. Enugu East = 2 4.Enugu South = 2
5. Enugu North = 2
6. Ezeagu = 3
7. IgboEze/ N = 3</t>
  </si>
  <si>
    <t>Social infrastructure facilities: Health facilities, portable water supply, Rural Electrification, School blocks, civic centres, markets, VIP toilets, skill development centres and ICT centres. These are in line with His Excellency's 4-point Agenda.</t>
  </si>
  <si>
    <t>8. Igbo Eze/ S =2
9. Igbo- Etiti = 2
10. Isiuzo = 2
11. Nkanu/ E = 3
12. Nkanu/ W = 2
13. Nsukka = 2
14. Oji River = 3
15. Udenu = 2
16. Udi = 3
17. Uzouwani = 3
Total=40 communities</t>
  </si>
  <si>
    <t>IMPLEMENTING MINISTRY/AGENCY: ENUGU CAPITAL TERRITORY DEVELOPMENT AUTHORITY</t>
  </si>
  <si>
    <t>ORGANIZATIONAL SUB ORG. AND SUB-SUB ORGANIZATIONAL CODE: 48/01/001</t>
  </si>
  <si>
    <t>2307002103021201xx20118</t>
  </si>
  <si>
    <t>Development of Enugu Capital Territory Development Plan</t>
  </si>
  <si>
    <t>Development of economic analysis and development plan for the capital Territory. Arial mapping with ground confirmatory surveys. Design of new development areas development analysis. Redesigns of existing areas. Development of Planning schemes for NDAs and new development areas.</t>
  </si>
  <si>
    <t>To plan the city to become the best city for business, tourism and residencial purposes. To make to observe the code of conduct in development.</t>
  </si>
  <si>
    <t>The Capital Territory development Plan produced</t>
  </si>
  <si>
    <t>2304015303041201xx20104</t>
  </si>
  <si>
    <t>Construction of other public Buildings/ Infrastructure</t>
  </si>
  <si>
    <t>Construction and relocation of Nigerian prisons, the Nigerian trainning School and the Nigerian prisons Staff Quarters from present location to another identified suitable location</t>
  </si>
  <si>
    <t>The relocation of the prisons facilities to a more proper setting and freeing up of more than 20 hectres of prime commercial and residential land ( in partnership with Federal Government and private sector)</t>
  </si>
  <si>
    <t>Nigerian Prison constructed and relocated</t>
  </si>
  <si>
    <t>a) Construction of Central Business District (CBD);               1) Relocation of all existing facilities to completely new site removed from the city centre.                          2) Construction of modern facilities and service for the area</t>
  </si>
  <si>
    <t>Upgrade the city centre. Attract high net- worth businesses and tourists. Demostrate waste to wealth in power plant facility. To decongest the park and maintain sanity in the market. ( In partnership with private sector)</t>
  </si>
  <si>
    <t>Central business District Constructed. (in partnership with Private Sector)</t>
  </si>
  <si>
    <t xml:space="preserve">3) Extensive parking, pedestrian and circulatory spaces. Rehabilitation of all access routes into the market.                         4) Old park (Northern access) to be rehabilitated into massive car park with paid multi-storey car park facility (800 cars capacity, on ground parking (350 cars capacity), shopping complex, bus bay (for Local transit).    </t>
  </si>
  <si>
    <t xml:space="preserve">5) Holy Ghost (Eastern access) to be rehabilitated to have paid on-ground parking facility (200 cars capacity), bus bay (for local transit).                 6) Akwata (Southern access) to be rehabilitated to have goods trucks bay and off-loading capacities, pedestrian access, buy bay (Local transit), Ware-housing. Trading platform to be upgraded for the fire safety considerations, circulation spaces, general facility </t>
  </si>
  <si>
    <t>rehabilitation and modernization.               7) Collection/ sorting /processing of waste as feed stock for 3-5MW power  plant for market and CBD.</t>
  </si>
  <si>
    <t>b) Relocation of Artisans market;           1) Construction of furniture village at Iva Valley.</t>
  </si>
  <si>
    <t>To decongest the Quarters, restoring resdential areas to proper ues and maintain sanity in the city</t>
  </si>
  <si>
    <t>Furniture village constructed at Iva Valley. (In partnership with private sector)</t>
  </si>
  <si>
    <t>2) Relocation of Capenter and allied artisans from Ogui and Asata residential layout to the location.</t>
  </si>
  <si>
    <t>Relocation of carpenters and allied artisans from Ogui and Asata residential layout completed</t>
  </si>
  <si>
    <t>3) Re-design of new market at Ugwuaji and re-location of Kenyatta market there.</t>
  </si>
  <si>
    <t>New market at Ugwuaji redesigned &amp; Kenyatta market relocated</t>
  </si>
  <si>
    <t>4) Estabilishment of fruit market at the present location of the Kenyetta market</t>
  </si>
  <si>
    <t>Fruit market at the present Kenyatta market established.</t>
  </si>
  <si>
    <r>
      <t xml:space="preserve">c) Construction of city wide parking malls; Construction of designated and marked areas provided for initial free &amp; </t>
    </r>
    <r>
      <rPr>
        <sz val="9"/>
        <rFont val="Arial"/>
        <family val="2"/>
      </rPr>
      <t>prepaid parkin in the city</t>
    </r>
    <r>
      <rPr>
        <sz val="10"/>
        <rFont val="Arial"/>
        <family val="2"/>
      </rPr>
      <t xml:space="preserve"> Agbani road parking mall.                            .New haven parking mall.                            .Ogui roa parking mall.  .Presidential road parking mall and shopping complex. Relocation of College of Education Technical to Old UNTH by the State Gov.</t>
    </r>
  </si>
  <si>
    <t>Construction of prepaid parking implemented(PPP)                   .New Haven parking mall. Coal Camp, Ogui road, New Haven, T/Ekulu Presidential road parking malls and shopping complex completed. ( in PPP).                      College of Edu. Technical relocated</t>
  </si>
  <si>
    <t>Rehabilitation of other public infrastructure</t>
  </si>
  <si>
    <t>Rehabilitation of Green parks/open spaces;       1) Recovery of open spaces withen the metropolis.                    2) Identification of new places</t>
  </si>
  <si>
    <t>For relaxation and site seeing. It will help to reduce crime. It will also increase Govt. revenue</t>
  </si>
  <si>
    <t>Rehabilitation and beautification of open spaces completed</t>
  </si>
  <si>
    <t>2303009303041201xx20118</t>
  </si>
  <si>
    <t>Construction of public Infrastructure</t>
  </si>
  <si>
    <t>a) Construction of pay toilets in designated location in PPP</t>
  </si>
  <si>
    <t>For healthy and clean environment</t>
  </si>
  <si>
    <t>Pay Toilets constructed at 258 Bus Shelters</t>
  </si>
  <si>
    <t>b) Construction, design and development of structural icon for the capital city</t>
  </si>
  <si>
    <t>For identity and perception</t>
  </si>
  <si>
    <t>Structural icon for the Capital city designed and developed.</t>
  </si>
  <si>
    <t>c) Construction of  Shopping PLAZA for the  State Civil Service (ECTDA)</t>
  </si>
  <si>
    <t>Shopping Plaza built</t>
  </si>
  <si>
    <t>Urban renewal development</t>
  </si>
  <si>
    <t>Upgrading of Slums in Ikirike, Ugbo Paul, Obiagu, Ugbo Odogwu, Ugbo Aeron, etc.</t>
  </si>
  <si>
    <t>Slums upgraded</t>
  </si>
  <si>
    <t>2307007303041201xx20118</t>
  </si>
  <si>
    <t xml:space="preserve">Consultancy services </t>
  </si>
  <si>
    <t>To maintain standard and safety.</t>
  </si>
  <si>
    <t>Consultantancy services paid to consultant</t>
  </si>
  <si>
    <t>Capacity building/ Training of staff</t>
  </si>
  <si>
    <t>Trainning of staff in the use of GIS in building approval, ICT and Development planning and Research</t>
  </si>
  <si>
    <t>To provide capacity training to staff</t>
  </si>
  <si>
    <t>Capacity trainningh carried out</t>
  </si>
  <si>
    <t>2306001303012201xx20104</t>
  </si>
  <si>
    <t>Purchase of two Hilux Pick Up Van</t>
  </si>
  <si>
    <t>Purchase of two Hilux Van</t>
  </si>
  <si>
    <t>For effective service delivery</t>
  </si>
  <si>
    <t>1no Hilux Van Purchased</t>
  </si>
  <si>
    <t>2301001302011201xx20104</t>
  </si>
  <si>
    <t>Purchase of earth moving equipment</t>
  </si>
  <si>
    <t>Purchase of 1 No. pail loader</t>
  </si>
  <si>
    <t>For service delivery/effective development control</t>
  </si>
  <si>
    <t>Earth moving equipment purchased</t>
  </si>
  <si>
    <t>2302001303012201xx20104</t>
  </si>
  <si>
    <t>20 No Executive tables and chairs, 10 No Executive cushions, 10 No office tables and armless chairs 2 studio Drawing Board</t>
  </si>
  <si>
    <t>20 No Executive table and chairs, 10 No Executive cushions, 10 No office tables and armless chairs purchased</t>
  </si>
  <si>
    <t>2302003303012201xx20104</t>
  </si>
  <si>
    <t>Purchase of computer equipments</t>
  </si>
  <si>
    <t>5 No desktops and 5 No laptops and 5 No printers and computer consumables</t>
  </si>
  <si>
    <t>5 No desktop, 5 No laptops and 5 No printers purchased</t>
  </si>
  <si>
    <t>2302010303011201xx20104</t>
  </si>
  <si>
    <t>Purchase of office equipments</t>
  </si>
  <si>
    <t>Purchase of 6 No file cabinets, 4No table top fridges, 4No photocopying machines, 4No Air conditioners,1no video camera,1no photo camera,1no Tv set                   1no digital Recorder</t>
  </si>
  <si>
    <t>6 No file cabinets, 4No table top fridges, 4No photocopying machines, 4No Air conditioners,1no video camera,1no photo camera,1no Tv set and 1no digital Recorder purchased</t>
  </si>
  <si>
    <t xml:space="preserve">IMPLEMENTING MINISTRY/AGENCY: MINISTRY OF HOUSING </t>
  </si>
  <si>
    <t>ORGANIZATIONAL SUB ORG. AND SUB-SUB ORGANIZATIONAL CODE: 37/01/001</t>
  </si>
  <si>
    <t>2503009303030708xx20103</t>
  </si>
  <si>
    <t>Construction of Affordable  Housing Units</t>
  </si>
  <si>
    <t xml:space="preserve">Provision of Housing Units,                           (a) Consultancy Services. (b) Clear, survey and prepare identified sites to receive housing units in partnership with Min. of Works and Min. of Lands                                                                                                       </t>
  </si>
  <si>
    <t>Reduces volumes of external funding and improve afforda- bility, prevent congestion and provide alternative acceptable settlements complementary to Enugu core city.</t>
  </si>
  <si>
    <t>Consultancy services, clearing, survey and construction of 500 housing units completed</t>
  </si>
  <si>
    <t>2302001701051201XX20104</t>
  </si>
  <si>
    <t>Purchase of 7no Executive office tables and seats, 20no padded and 10no plain office tables, 20no padded arm chairs and 10no unpadded arm chairs, 6no drawing tables, 2no conference tables and seats.</t>
  </si>
  <si>
    <t>Newly created Ministry requires furniture for the staff to work with.</t>
  </si>
  <si>
    <t>2307003101040402XX20104</t>
  </si>
  <si>
    <t>Purchase of 10nos Desktop computers with accessories,5no Laptops, 2 Nos AO capacity plotters, 2 Nos A3 capacity printers, 3 Nos LaserJet Printers</t>
  </si>
  <si>
    <t>For storage and processing of information to help the Ministry have reliable Data Base for effective service delivery.</t>
  </si>
  <si>
    <t>2302010101041201xx20104</t>
  </si>
  <si>
    <t>Purchase of office Equipment</t>
  </si>
  <si>
    <t>Purchase of 2no photocopiers, 5no Air Conditioners, 10no Standing fans, 30no steel Cabinets &amp; 2no Television sets</t>
  </si>
  <si>
    <t>Efficient and effective service delivery.</t>
  </si>
  <si>
    <t>2nos photocopiers, 5no Air-Condition-ers, 6no Standing Fans, 20no Steel Cabinets purchased</t>
  </si>
  <si>
    <t>2301001302021201XX20118</t>
  </si>
  <si>
    <t>Road Motor Vehicle</t>
  </si>
  <si>
    <t>Purchase of 1 No Hillux 4 wheel drive and 1 no 14 seater bus.</t>
  </si>
  <si>
    <t>Facilitation of site visit/inspection.</t>
  </si>
  <si>
    <t>1no Hillux purchased</t>
  </si>
  <si>
    <t>2306005702040714XX20103</t>
  </si>
  <si>
    <t>Water supply.</t>
  </si>
  <si>
    <t>Reticulation of water to Housing sites</t>
  </si>
  <si>
    <t>None availability of water source at the Housing sites, hence the need for water supply.</t>
  </si>
  <si>
    <t>Reticulation of water to 500 Housing units at Ogbeke/ Ibagwa Nike completed</t>
  </si>
  <si>
    <t>2304001303041201XX20104</t>
  </si>
  <si>
    <t>Rehabilitation of offices</t>
  </si>
  <si>
    <t>Rehabilitation of office blocks and renovation of offices</t>
  </si>
  <si>
    <t>The Ministry is newly created and lacks office accommodation.</t>
  </si>
  <si>
    <t>Rehabilitation of two office blocks completed</t>
  </si>
  <si>
    <t>2302020202030602XX20104</t>
  </si>
  <si>
    <t>Purchase of Security Equipment</t>
  </si>
  <si>
    <t>Purchase of 2 Nos maximum Gubabi safe and provision of burglary proof.</t>
  </si>
  <si>
    <t>For safe Custody of the Ministry's fund.</t>
  </si>
  <si>
    <t>2 nos maximum Gubabi safe purchased</t>
  </si>
  <si>
    <t>IMPLEMENTING MINISTRY/AGENCY: ENUGU STATE HOUSING CORPORATION</t>
  </si>
  <si>
    <t>ORGANIZATIONAL SUB ORG. AND SUB-SUB ORGANIZATIONAL CODE: 23/02/001</t>
  </si>
  <si>
    <t>2306008701052201XX201</t>
  </si>
  <si>
    <t>Construction of blocks of flat in PPP</t>
  </si>
  <si>
    <t>Completion of 36 two bedroom flat in blocks F &amp; H in PPP</t>
  </si>
  <si>
    <t>To provide affordable houses for middle income earners</t>
  </si>
  <si>
    <t>36 two bedroom flat in blocks completed</t>
  </si>
  <si>
    <t xml:space="preserve">GHE/ESEPC/CAP/2013/002                                                                                </t>
  </si>
  <si>
    <t>IMPLEMENTING MINISTRY/AGENCY: OFFICE OF THE EXECUTIVE GOVERNOR</t>
  </si>
  <si>
    <t>ORGANIZATION,SUB-ORGANIZATION ANDSUB-SUB ORGANIZATIONAL CODE: 12/01/001</t>
  </si>
  <si>
    <t>2302001101011201xx20118</t>
  </si>
  <si>
    <t>Furnishing of Governor's office</t>
  </si>
  <si>
    <t>To improve the quality of basic infrastructure</t>
  </si>
  <si>
    <t>Governor's Office Furnished</t>
  </si>
  <si>
    <t>2304015101011201xx20118</t>
  </si>
  <si>
    <t>Construction of Residence</t>
  </si>
  <si>
    <t>Completion of Enugu State Governor's Lodge in Abuja</t>
  </si>
  <si>
    <t>Abuja Governor's Lodge completed</t>
  </si>
  <si>
    <t>Furnishing of Residence</t>
  </si>
  <si>
    <t>Furnishing of Governor's Lodge Abuja</t>
  </si>
  <si>
    <t>Resident at Abuja Furnished.</t>
  </si>
  <si>
    <t>2308001101011201xx20118</t>
  </si>
  <si>
    <t>Capital Contribution to parastatal</t>
  </si>
  <si>
    <t>Governor's Special Project donation</t>
  </si>
  <si>
    <t>Governor's Special projects executed</t>
  </si>
  <si>
    <t>2307007101011201xx20118</t>
  </si>
  <si>
    <t>Advocacy</t>
  </si>
  <si>
    <t>Procurement of Public Enlighenment/Public Address System</t>
  </si>
  <si>
    <t>Public address system procured</t>
  </si>
  <si>
    <t>2302020101011201xx20118</t>
  </si>
  <si>
    <t>Procurement of CCT/Secuiryt gadgets in Lion Building Lodge Govt. House</t>
  </si>
  <si>
    <t>Protection of lives and properties</t>
  </si>
  <si>
    <t>CCT/Security gadgets in Lion Building</t>
  </si>
  <si>
    <t>2302010101011201xx20118</t>
  </si>
  <si>
    <t>Procurement of Computers, Photocopy machines, shreddeing and adding machine</t>
  </si>
  <si>
    <t>Installation of Inverter for Lion Building</t>
  </si>
  <si>
    <t>To ensure constant supply of electricity</t>
  </si>
  <si>
    <t>Inverter for Lion building installed</t>
  </si>
  <si>
    <t>2302022101011201xx20118</t>
  </si>
  <si>
    <t>Purchase of Transport Equipment</t>
  </si>
  <si>
    <t>Purchase of towing van for transport unit, Government House</t>
  </si>
  <si>
    <t>Maintenance of infrastructure</t>
  </si>
  <si>
    <t>Towing Van purchased</t>
  </si>
  <si>
    <t>Procurement of earthen mowing equipment for management</t>
  </si>
  <si>
    <t>Increased productivity</t>
  </si>
  <si>
    <t>Earth moving equipment procured and in use</t>
  </si>
  <si>
    <t>2302007101011201xx20118</t>
  </si>
  <si>
    <t>Equipment of government House Clinic.</t>
  </si>
  <si>
    <t>To ensure health care delivery</t>
  </si>
  <si>
    <t>Medical Equipments purchased and installed.</t>
  </si>
  <si>
    <t>2302016101011201xx20118</t>
  </si>
  <si>
    <t>Purchase of Agro based material</t>
  </si>
  <si>
    <t>Restoration of Agric Unit, poultry and piggery sections</t>
  </si>
  <si>
    <t>To boost livestock production</t>
  </si>
  <si>
    <t>Poultry &amp; piggery section restored.</t>
  </si>
  <si>
    <t>2304008101011201xx20118</t>
  </si>
  <si>
    <t>Power Generating Plants</t>
  </si>
  <si>
    <t>Procurement of generating set</t>
  </si>
  <si>
    <t>2 No 500KVA Gen. procured and installed.</t>
  </si>
  <si>
    <t>2301001101011201xx20118</t>
  </si>
  <si>
    <t>Procurement of 6 No Hilux Pickup</t>
  </si>
  <si>
    <t>To ease the movement of Guest</t>
  </si>
  <si>
    <t>2 No . Hilux Pickup procured and in use</t>
  </si>
  <si>
    <t>6 No Prado Jeep</t>
  </si>
  <si>
    <t xml:space="preserve">2 No. Brado Jeep procured </t>
  </si>
  <si>
    <t>Purchase of 1No 18 seaters Bus</t>
  </si>
  <si>
    <t>To ease the movement of staff</t>
  </si>
  <si>
    <t>1 No 18 seater bus procured and in use</t>
  </si>
  <si>
    <t>Development Of Service Charters</t>
  </si>
  <si>
    <t>Provision of public service Performance index and development of Service Charter in the remaining MDA's &amp; Boards/Comm.</t>
  </si>
  <si>
    <t>To improve Service Delivery in the State Public Service</t>
  </si>
  <si>
    <t>Service Charters for all MDA's and Boards/Commissions Completed</t>
  </si>
  <si>
    <t>ADVOCACY</t>
  </si>
  <si>
    <t>Sensitization of Public Servants on Service Delivery Policies of Enugu State Governmnet.</t>
  </si>
  <si>
    <t>Workers sensitized about servicom.</t>
  </si>
  <si>
    <t>Sensitization on adoption of Service Charters in L.G.A's</t>
  </si>
  <si>
    <t>To improve Service Delivery in the L.G.A's</t>
  </si>
  <si>
    <t>Service Charter policy adopted in most Local Govt. Areas in the State.</t>
  </si>
  <si>
    <t>Publication of Enugu State Guideline on Service improvement</t>
  </si>
  <si>
    <t>Awareness Raising on Service Improvement in the State.</t>
  </si>
  <si>
    <t>Enugu State Guideline on Service improvement published</t>
  </si>
  <si>
    <t>IMPLEMENTING MINISTRY/AGENCY: PDI</t>
  </si>
  <si>
    <t>ORGANIZATION,SUB-ORGANIZATION ANDSUB-SUB ORGANIZATIONAL CODE: 12/02/001</t>
  </si>
  <si>
    <t>2303009101011201xx20118</t>
  </si>
  <si>
    <t>Construction of Government Guest Houses</t>
  </si>
  <si>
    <t>Reduces money spent on lodging Guests</t>
  </si>
  <si>
    <t>Govt.Guest Houses constructed</t>
  </si>
  <si>
    <t>Construction of Modern parking stores for store department</t>
  </si>
  <si>
    <t>Reduce loss of valuable properties.</t>
  </si>
  <si>
    <t>Modern Parking stores constructed for store unit</t>
  </si>
  <si>
    <t>Fencing of Governent Guest Houses</t>
  </si>
  <si>
    <t>Ensure adequate security of Govt. property</t>
  </si>
  <si>
    <t>Govt. Guest Houses Fenced.</t>
  </si>
  <si>
    <t xml:space="preserve">Demarcation of Lion building </t>
  </si>
  <si>
    <t>Ensure adequate security of Lion Building</t>
  </si>
  <si>
    <t>Lion Building demarcated</t>
  </si>
  <si>
    <t>2303003101011201xx20118</t>
  </si>
  <si>
    <t>Extension of Press Unit at the back</t>
  </si>
  <si>
    <t>To enhance Productivity</t>
  </si>
  <si>
    <t>Press Unit office Extended</t>
  </si>
  <si>
    <t>Conversion of Protocol Office to one storey building</t>
  </si>
  <si>
    <t>Creating enabling enviroment for service delivery</t>
  </si>
  <si>
    <t>Protocol Office expanded</t>
  </si>
  <si>
    <t>2303006101011201xx20118</t>
  </si>
  <si>
    <t>Construction of Medical Centre</t>
  </si>
  <si>
    <t>Expansion of Government House Clinic</t>
  </si>
  <si>
    <t>Improved health care delivery</t>
  </si>
  <si>
    <t>Government House Clinic expanded</t>
  </si>
  <si>
    <t>2304001101011201xx20118</t>
  </si>
  <si>
    <t>Renovation of Offices</t>
  </si>
  <si>
    <t>Renovation of Administrative department Government House</t>
  </si>
  <si>
    <t>Administrative department renovated</t>
  </si>
  <si>
    <t>Renovation of Agric unit building</t>
  </si>
  <si>
    <t>Agric Unit Building renovated.</t>
  </si>
  <si>
    <t>Renovation of Project Development and Implementation (PDI) Buildings Government House, Enugu</t>
  </si>
  <si>
    <t>PDI Renovated</t>
  </si>
  <si>
    <t>Renovation of Other Public building</t>
  </si>
  <si>
    <t>Renovation of Old Governor's Lodge</t>
  </si>
  <si>
    <t>Old Governor's Lodge renovated</t>
  </si>
  <si>
    <t>Renovation of Mechanic Workshop, Government House</t>
  </si>
  <si>
    <t>Create conducive working Environment</t>
  </si>
  <si>
    <t>Mechanic workshop renovated</t>
  </si>
  <si>
    <t>Renovation of Government House packing store</t>
  </si>
  <si>
    <t>Govt House parking store renovated</t>
  </si>
  <si>
    <t>Purchase of 2 No. Hillux vans for PDI (Project Vehicles)</t>
  </si>
  <si>
    <t>To enhance Staff and mailing movement</t>
  </si>
  <si>
    <t>1no Project Vehicle purchased</t>
  </si>
  <si>
    <t>Servicing of PDI Old operational vehicles</t>
  </si>
  <si>
    <t>Maintenance of Govt. Vehicle</t>
  </si>
  <si>
    <t>Old Vehicles Serviced</t>
  </si>
  <si>
    <t>2306003101011201xx20118</t>
  </si>
  <si>
    <t>Provision of Street Lights.</t>
  </si>
  <si>
    <t>Purchase and installation of streetlights at all pathways in Government House</t>
  </si>
  <si>
    <t>For security purposes</t>
  </si>
  <si>
    <t>Street Lights provided</t>
  </si>
  <si>
    <t>2306001101011201xx20118</t>
  </si>
  <si>
    <t>Gen. Sets Servicing</t>
  </si>
  <si>
    <t>Servicing of Gen. Sets at Government House; Old Government House Lodge; Government Guest Houses; etc.</t>
  </si>
  <si>
    <t>To ensure steady power supply</t>
  </si>
  <si>
    <t>Gen. Sets Serviced.</t>
  </si>
  <si>
    <t>IMPLEMENTING MINISTRY/AGENCY: OFFICE OF THE DEPUTY GOVERNOR</t>
  </si>
  <si>
    <t>ORGANIZATION,SUB-ORGANIZATION ANDSUB-SUB ORGANIZATIONAL CODE: 13/01/001</t>
  </si>
  <si>
    <t>Purchase of 1 No VVT Toyota Bus</t>
  </si>
  <si>
    <t>Replacement of old vehicles in His Excellency the Deputy Governor’s Convoy</t>
  </si>
  <si>
    <t>1no Toyota Bus  purchased and put in use</t>
  </si>
  <si>
    <t>Purchase of office furniture; Cushions, Tables, Seats and Window blinds</t>
  </si>
  <si>
    <t>To create enabling environment for greater productivity.</t>
  </si>
  <si>
    <t>Cushions,Tables sets and window blinds purchased.</t>
  </si>
  <si>
    <t>2302003101011201xx20118</t>
  </si>
  <si>
    <t>Purchase of Computer Equipment and Internet</t>
  </si>
  <si>
    <t>Purchase and Installation  6 Nos Computer 6 Nos Computer</t>
  </si>
  <si>
    <t>To move from analogues to digital system for healthy decision making</t>
  </si>
  <si>
    <t>4No. Computer Sets and two Laptops &amp; accessories purchased and installed</t>
  </si>
  <si>
    <t>2302009101011201xx20118</t>
  </si>
  <si>
    <t>Purchase and Installation of 3no Tv Sets, 6no Airconditioners, 5 Nos Refrigerators, 6 Nos Standing Fan, 4 Nos File Steel Cabinet,  2 Nos Photocopy Machine</t>
  </si>
  <si>
    <t>To provide good working environment and capacity of personnel to perform duties.</t>
  </si>
  <si>
    <t>6no Air-Conditioners, 5No.Refrigerators ,4No. File steel cabinet,2No. photocopiers and  3No.Tv Sets procured and installed.</t>
  </si>
  <si>
    <t>2302002101011201xx20118</t>
  </si>
  <si>
    <t>Furnishing of  Deputy Gov’s Lodge</t>
  </si>
  <si>
    <t>Furnishing of Deputy Gov’s Lodge (Kitchen equipment and home furniture)</t>
  </si>
  <si>
    <t>To replace the worn-out house furnitures.</t>
  </si>
  <si>
    <t>Deputy Gov's Lodge furnished with Kitchen and home appliances</t>
  </si>
  <si>
    <t>Rehabilitation of Deputy Governor’s Lodge in partnership with PDI</t>
  </si>
  <si>
    <t>Rehabilitation of Entrance Gate to Deputy Gov’s Lodge, fixing of vents, Car Ports, and lawns.</t>
  </si>
  <si>
    <t>Giving face-lift to Deputy Gov’s Lodge for conducive living.</t>
  </si>
  <si>
    <t>New Gate, Aluminum Windows fixed  and Construction of Car Ports and lawns.</t>
  </si>
  <si>
    <t>Rehabilitation of Offices  in partnership with PDI</t>
  </si>
  <si>
    <t xml:space="preserve">Rehabilitation and repair of Deputy Governor’s Office Complex </t>
  </si>
  <si>
    <t>To provide enough accommodation and control the leaking roof.</t>
  </si>
  <si>
    <t>Deputy Gov's office complex rehabiltated.</t>
  </si>
  <si>
    <t>2302015101011201xx20118</t>
  </si>
  <si>
    <t>Purchase and construction of Water facilities in Deputy Gov’s Office</t>
  </si>
  <si>
    <t>Purchase of 30,000 litres Overhead tank and construction of Iron Tank stand and other accessories</t>
  </si>
  <si>
    <t>Provision of portable water in the office</t>
  </si>
  <si>
    <t>30,000 litres overhead Tank and accessories procured and installed.</t>
  </si>
  <si>
    <t xml:space="preserve">GHE/ESEPC/CAP/2013/002                                                 </t>
  </si>
  <si>
    <t>IMPLEMENTING MINISTRY/AGENCY: OFFICE OF THE SECRETARY TO THE STATE GOVERNMENT</t>
  </si>
  <si>
    <t>ORGANIZATION, SUB- ORGANIZATION AND SUB-SUB ORGANIZATIONAL CODE: 14/01/001</t>
  </si>
  <si>
    <t>Purchase of Road Motor Vehicle for duties in the ministry/department/agencies (MDAs in the State)</t>
  </si>
  <si>
    <t>Improvement and enhancement of transport &amp; logistics for State administration</t>
  </si>
  <si>
    <t>15.96O</t>
  </si>
  <si>
    <t>Road Motor vehicles purchased</t>
  </si>
  <si>
    <t>i) Purchase of office furniture for the SSG's Office</t>
  </si>
  <si>
    <t>To improve the capacity to perform administrative works</t>
  </si>
  <si>
    <t>Seat, tables, steel cabinets and furnishing of offices at the SSG's Office, and Offices of NNVS, Parastatals Unit, Moselem &amp; Christain Pilgrims Welfare Board purchased</t>
  </si>
  <si>
    <t>ii) Purchase of Office furniture for the NNVS Opffice  and Parastatals Unit.</t>
  </si>
  <si>
    <t>iii) Purchase of Office furniture for the Moslems Pilgrims Welfare Board.</t>
  </si>
  <si>
    <t>iv) Purchase of office furniture for the Christain Pilgrims Welfare Board.</t>
  </si>
  <si>
    <t>i) 2Nos. Refridgerators, 1No. Photocopier, 2No. Air-Conditioners for Parastatals 4No. Radio Cassette, 1No Coloured TV Set</t>
  </si>
  <si>
    <t>3.45O</t>
  </si>
  <si>
    <t>2no Refridgera-tors,1no Photocopier, 2No A/C. 4no. Radio Cassettes and TV purchased and installed</t>
  </si>
  <si>
    <t>ii) Purchase of 2 No. Steel Cabinets, 2No refridgerators, 1No. Shredding Machine, 2No Sharp Model Photocopying Machines, etc.</t>
  </si>
  <si>
    <t>To enhance good working environment for optimal productivity.</t>
  </si>
  <si>
    <t xml:space="preserve">2No Refridgerators, 1No Shredding Machine 2No. Sharp Model Photocoping Machines purocured and installed </t>
  </si>
  <si>
    <t>iii) Purchase of office equipment for the NNVS, Christain and Moslem Pilgrims Welfare Boards and parastatal Units</t>
  </si>
  <si>
    <t>Steel cabinets, photocopiers, shredding machines and computer purchased and installed.</t>
  </si>
  <si>
    <t>Purhase of Computer Equipment</t>
  </si>
  <si>
    <t xml:space="preserve"> i) Purchase of 2no. Flat "17" monitor computer and P4 System foe EXCO and Special Services Bureau</t>
  </si>
  <si>
    <t>Computers for EXCO and Special Services Bureau</t>
  </si>
  <si>
    <t xml:space="preserve">ii) Purchase of 4no. Computers and Accessories, 2no. Photocopiers, etc for ECA Unit and Purchase of 1no. Computer accessories for Parastatals Unit </t>
  </si>
  <si>
    <t>To improve the capacity of staff to undertake information management</t>
  </si>
  <si>
    <t>5No.Computers and accessories purchased  for ECA &amp; Parastatals Unit purchased and installed.</t>
  </si>
  <si>
    <t>i) Maintenance of damaged roof, windows &amp; doors at the SSG's complex, Abuja Building Govt. House Enugu. Provision of lift facilities and water tanks (In partnership with PDI)</t>
  </si>
  <si>
    <t>Improvement of physical working environment and maintaining health &amp; safety standards for workforce.</t>
  </si>
  <si>
    <t>Lift facility, renovation and furnishing</t>
  </si>
  <si>
    <t>Rehabilitation of all damaged facilities at the CCB Building.</t>
  </si>
  <si>
    <t>Improvement of the edifice and providing befitting office accommodation.</t>
  </si>
  <si>
    <t>CCB Building renovated.</t>
  </si>
  <si>
    <t>Renovation of Community Resource Centre, Enugu</t>
  </si>
  <si>
    <t>Creating enabling environment for service delivery</t>
  </si>
  <si>
    <t>CRC renovated</t>
  </si>
  <si>
    <t>2307003101011201xx20118</t>
  </si>
  <si>
    <t>Installation of Internet</t>
  </si>
  <si>
    <t>i) Capacity building of staff on information management.</t>
  </si>
  <si>
    <t>i) For speedy retrival of document, to help in the reduction of search time.</t>
  </si>
  <si>
    <t>Internet service provided and installed.</t>
  </si>
  <si>
    <t xml:space="preserve">ii) Development of software and training for electronic documentation of EXCO minutes, yellow papers, excerpts, memorandum, report, EXCO notes etc i.e. Computerization of EXCO documents. </t>
  </si>
  <si>
    <t>ii) For easy correction of mistakes on documents and for proper alphabetical arrangement of files &amp; documents.</t>
  </si>
  <si>
    <t>Electronic documentation and management system at EXCO Secretariat installed.</t>
  </si>
  <si>
    <t>Construction of Staff Qtrs.</t>
  </si>
  <si>
    <t>Construction of staff qtrs by Govt. and housing of Civil Servants through PPP./Purchase of Nigeria Coal Corporation</t>
  </si>
  <si>
    <t>Improvement of housing &amp; health of staff and their families.</t>
  </si>
  <si>
    <t>200 Housing Units constructed for civil servants</t>
  </si>
  <si>
    <t xml:space="preserve">2307002101011201xx20118 </t>
  </si>
  <si>
    <t>Research and Survey</t>
  </si>
  <si>
    <t>Purchase of 4no. computers for PRS Dept and installation of Internet services.  Economic &amp; Financial modelling softwares. E-views P.C. etc. Trainings publications and documentation facilities. Monitoring &amp; Evaluation reporting.</t>
  </si>
  <si>
    <t xml:space="preserve">To base performance improvement measures on factual indicators. </t>
  </si>
  <si>
    <t>Purchase of 4no. computers for PRS Dept and installation of Internet services.  Completed</t>
  </si>
  <si>
    <t>IMPLEMENTING MINISTRY/AGENCY: OFFICE OF THE HEAD OF SERVICE (GENERAL ADMINISTRATION)</t>
  </si>
  <si>
    <t>ORGANIZATION, SUB ORGANIZATION AND SUB-SUB ORGANIZATIONAL CODE: 15/01/001</t>
  </si>
  <si>
    <t>2301001101041201xx20118</t>
  </si>
  <si>
    <t>Purchase of 2No. Commuter Hiace Bus</t>
  </si>
  <si>
    <t>For monitoring and other official duties</t>
  </si>
  <si>
    <t>1No.hiace bus purchased and in use.</t>
  </si>
  <si>
    <t>Purchase of 5No. Refridgerators and 6No.steel cabinet</t>
  </si>
  <si>
    <t>For staff convience and safe guarding of official documents</t>
  </si>
  <si>
    <t>6No.steel cabinet and 5No. refridgerators purchased and installed.</t>
  </si>
  <si>
    <t>2306008101011201xx20118</t>
  </si>
  <si>
    <t>Establishment of Data Base</t>
  </si>
  <si>
    <t>Establishment of HR System/Equipment of HR Data Base and sustenance of Data Base.</t>
  </si>
  <si>
    <t>To set up and equip HR Development Centre</t>
  </si>
  <si>
    <t>HR Data Base established and equipped.</t>
  </si>
  <si>
    <t>2302005101011201xx20118</t>
  </si>
  <si>
    <t>Purchase of Training Equipment</t>
  </si>
  <si>
    <t>Development and equipping the SDC Centre and upgrading of Staff Development Centre</t>
  </si>
  <si>
    <t>For training of staff so as to improve their efficiency.</t>
  </si>
  <si>
    <t>SDC developed,upgraded and equipped</t>
  </si>
  <si>
    <t xml:space="preserve">GHE/ESEPC/CAP/2013/002                                                                                          </t>
  </si>
  <si>
    <t>IMPLEMENTING MINISTRY/AGENCY: OFFICE OF THE HEAD OF SERVICE (ESTABLISHMENT AND PENSION)</t>
  </si>
  <si>
    <t xml:space="preserve">ORGANIZATION, SUB ORGANIZATION AND SUB-SUB ORGANIZATIONAL CODE: 15/02/001 </t>
  </si>
  <si>
    <t>Purchase of 3No. Laptops and Accessories</t>
  </si>
  <si>
    <t>This will help to enhance the work for effective and efficient service delivery.</t>
  </si>
  <si>
    <t>3No.laptops with accessories purchased and installed.</t>
  </si>
  <si>
    <t>Purchase of 1No. Hilux Van</t>
  </si>
  <si>
    <t>For easy dispatch of mails and other official duties.</t>
  </si>
  <si>
    <t>1No.Hilux Van purchased and in use.</t>
  </si>
  <si>
    <t xml:space="preserve">GHE/ESEPC/CAP/2013/002                                                                                                 </t>
  </si>
  <si>
    <t>IMPLEMENTING MINISTRY/AGENCY: OFFICE OF THE HEAD OF SERVICE (PSD)</t>
  </si>
  <si>
    <t xml:space="preserve">ORGANIZATION, SUB ORGANIZATION AND SUB-SUB ORGANIZATIONAL CODE: 15/03/001 </t>
  </si>
  <si>
    <t>Purchase of 1No.Hilux van</t>
  </si>
  <si>
    <t>This will help for easy dispatch of mails and other official duties</t>
  </si>
  <si>
    <t>1No.Hilux van purchased and in use</t>
  </si>
  <si>
    <t>Purchase of 3No.Laptop computers and accessories</t>
  </si>
  <si>
    <t>These will help to enhance work for efficient service delivery</t>
  </si>
  <si>
    <t>3No.Laptops and accessories purchased and installed.</t>
  </si>
  <si>
    <t>IMPLEMENTING MINISTRY/AGENCY: OFFICE OF THE HEAD OF SERVICE (PIB)</t>
  </si>
  <si>
    <t>ORGANIZATION, SUB ORGANIZATION AND SUB-SUB ORGANIZATIONAL CODE: 15/04/001</t>
  </si>
  <si>
    <t>Computer Software Acquistion</t>
  </si>
  <si>
    <t>Repair and Maintence of the existing internet facility</t>
  </si>
  <si>
    <t>This will enhance easy sourcing of accurate information.</t>
  </si>
  <si>
    <t>Internet facility repaired and maintained.</t>
  </si>
  <si>
    <t>Purchase of 5No.Laptop computers,2No.Fire Extinguisher(Rechargeable),1No.Digital Camera,1No.Video camera,3No.Air conditioner,1No.TV set.</t>
  </si>
  <si>
    <t>5No.Laptop, 2No.Fire Extinguisher (Rechargeable), 1No.Digital Camera,1No.Video camera,3No.Air conditioner,1No.TV set purchased and installed.</t>
  </si>
  <si>
    <t>2302004101011201xx20118</t>
  </si>
  <si>
    <t>Purchase of Communication Equipment</t>
  </si>
  <si>
    <t>Purchase of 2No.Public Address System</t>
  </si>
  <si>
    <t>For effective and effectient information dissemination</t>
  </si>
  <si>
    <t>2No.Public Address System purchased and put in use.</t>
  </si>
  <si>
    <t>IMPLEMENTING MINISTRY/AGENCY: ENUGU STATE ECONOMIC PLANNING COMMISSION</t>
  </si>
  <si>
    <t>ORGANIZATION, SUB ORGANIZATION AND SUB-SUB ORGANIZATIONAL CODE: 12/06</t>
  </si>
  <si>
    <t>2308002103071201XX20118</t>
  </si>
  <si>
    <t>State Counterpart Contribution</t>
  </si>
  <si>
    <t>Stablisation fund for ongoing and anticipated Donor and World Bank supported Programmes/ projects(MDG,UNICEF, EU)</t>
  </si>
  <si>
    <t xml:space="preserve">To enhance the implementation of Donor &amp; World Bank supported Projects /Programmes for the State. </t>
  </si>
  <si>
    <t>Government obligation to MDG-CGS, Donor and World Bank supported Programmes met.</t>
  </si>
  <si>
    <t>2307002103051201XX20118</t>
  </si>
  <si>
    <t>Survey and Statistical Year Book</t>
  </si>
  <si>
    <t>Socio-Economic survey data collection &amp; analysis Production of the Year Book</t>
  </si>
  <si>
    <t>Provision of Data Based Information for Monitoring &amp; Tracing/Indicators on the Implementation of MDAs</t>
  </si>
  <si>
    <t xml:space="preserve">Socio-economic survey completed and the Year Book produced and disseminated. </t>
  </si>
  <si>
    <t>2307007103041201XX20118</t>
  </si>
  <si>
    <t>SGDP</t>
  </si>
  <si>
    <t>Production of State Gross Domestic Product (SGDP)</t>
  </si>
  <si>
    <t xml:space="preserve">Production of the state GDP for measuring the level of economic activity in the State. </t>
  </si>
  <si>
    <t>Computation of SGDP achieved</t>
  </si>
  <si>
    <t>2307001103081201XX20118</t>
  </si>
  <si>
    <t>Establishment of Project Performance Database</t>
  </si>
  <si>
    <t>Purchase of 20 computers, ICT accesso-ries and ICT consultancy services in partnership with MDG-CGS</t>
  </si>
  <si>
    <t>To ensure storage of processing and utilisation of Project Performance</t>
  </si>
  <si>
    <t>20 computers and ICT accessories purchased and ICT consultancy services completed</t>
  </si>
  <si>
    <t>2307007103021201XX20118</t>
  </si>
  <si>
    <t>Medium Term Sector Strategy (MTSS)</t>
  </si>
  <si>
    <t>Development of Medium Term Sector Strategy for key MDAs &amp; Annual Sector Performance Review</t>
  </si>
  <si>
    <t>To serve as a detailed plan which annual budgets of the MDAs will be derived from &amp; also serve as an Implemen-tation Plan for the Medium Term Dev. Plan</t>
  </si>
  <si>
    <t>Medium Term Sector Strategy developed.</t>
  </si>
  <si>
    <t>2307002103041201XX20118</t>
  </si>
  <si>
    <t>Digital Mapping of Enugu State</t>
  </si>
  <si>
    <t>Development of Software for digital mapping of the State</t>
  </si>
  <si>
    <t>To enhance data collection and management</t>
  </si>
  <si>
    <t>ORGANIZATION, SUB ORGANIZATION AND SUB-SUB ORGANIZATIONAL CODE: 12/04/001</t>
  </si>
  <si>
    <t>2307004103061201XX20118</t>
  </si>
  <si>
    <t>Monitoring and Evaluation Framework</t>
  </si>
  <si>
    <t>Development of Monitoring and Evaluation Policy Coordinating Framework and Project Performance Monitoring and reporting in partnership with MDG-CGS</t>
  </si>
  <si>
    <t>To ensure a standardised framework for monitoring and evaluation of projects in the State.</t>
  </si>
  <si>
    <t>Monitoring and Evaluation policy framework developed.</t>
  </si>
  <si>
    <t>2307004103061201XX20119</t>
  </si>
  <si>
    <t>Development of Database for tracking MDG Performance</t>
  </si>
  <si>
    <t>Development of indicators to track MDG performance including desk and field monitoring</t>
  </si>
  <si>
    <t>To ensure performance tracking of MDG programme</t>
  </si>
  <si>
    <t>Indicators to track MDG performance developed</t>
  </si>
  <si>
    <t>2308004103041201XX20118</t>
  </si>
  <si>
    <t>State Statistical MasterPlan</t>
  </si>
  <si>
    <t xml:space="preserve">Development and Implementation of the State Statistical Master Plan(SSMP) </t>
  </si>
  <si>
    <t>Establishent of an effective State Statistical System (SSS)capable of generating adequate, reliable &amp;timely data in all aspects of human endeavours.</t>
  </si>
  <si>
    <t xml:space="preserve">SSMP developed and implemented. </t>
  </si>
  <si>
    <t>2302010103041201XX20118</t>
  </si>
  <si>
    <t>State Bureau of Statistics</t>
  </si>
  <si>
    <t>Establishment of the SBS with refurblishing of office building with furnitures and equipments like Acs,Tables Chairs, Steel Cabinets,Fans, Computers etc.</t>
  </si>
  <si>
    <t>Establishent of an effective State Statistical System capable of generating adequate,reliable &amp;timely data in all aspects of  human endeavours.</t>
  </si>
  <si>
    <t>State Bureau of Statistics established and functioning</t>
  </si>
  <si>
    <t>2307001103041201XX20118</t>
  </si>
  <si>
    <t>NSDS</t>
  </si>
  <si>
    <t>Implementation of the National Strategy on Development of Statistics (NSDS)</t>
  </si>
  <si>
    <t>Strenghtening of statistical capacity across the entire National Statistical System (NSS)for the production &amp; dissemination of robust,credible &amp; reliable data</t>
  </si>
  <si>
    <t>NSDS implemented.</t>
  </si>
  <si>
    <t>2301001103041201XX20118</t>
  </si>
  <si>
    <t>Purchase of 2No.Toyota Hilux Van,One for the operation of State Bureau of Statistics(SBS)</t>
  </si>
  <si>
    <t>For monitoring of projects &amp; carrying out surveys.</t>
  </si>
  <si>
    <t>2No.Toyota Hilux Van procured.</t>
  </si>
  <si>
    <t>2302010103011201XX20118</t>
  </si>
  <si>
    <t>Establishment of E- library</t>
  </si>
  <si>
    <t>Establishment of E- library and purchase of computers</t>
  </si>
  <si>
    <t>There is need to stock the library with Books,Journals etc.</t>
  </si>
  <si>
    <t>E- library established</t>
  </si>
  <si>
    <t>2302001103011201XX20118</t>
  </si>
  <si>
    <t>Purchase of Office Furnitures</t>
  </si>
  <si>
    <t>Purchase of 50No.Table 100No.chairs and 20No.Steel Cabinets</t>
  </si>
  <si>
    <t>For the comfort of the staffs and ensure service delivery</t>
  </si>
  <si>
    <t>50No.tables,100no chairs &amp;20no.steel cabinets procured</t>
  </si>
  <si>
    <t>10No. Air Conditioners, 6 Refrigerators, 1No. Shredding machine1No Water Despenser, 1No. Photocopier, 1No. Printer</t>
  </si>
  <si>
    <t>10No. Air Conditioners, 6 Refrigerators, 1No. Shredding machine1No Water DIspenser, 1No. Photocopier, 1No. Printer purchased.</t>
  </si>
  <si>
    <t>2302003103011201XX20118</t>
  </si>
  <si>
    <t>Purchase of 10No.  Laptops</t>
  </si>
  <si>
    <t xml:space="preserve">To enhance service delivery and work efficiency </t>
  </si>
  <si>
    <t>10no laptops purchased</t>
  </si>
  <si>
    <t>IMPLEMENTING MINISTRY/AGENCY: CIVIL SERVICE COMMISSION</t>
  </si>
  <si>
    <t>ORGANIZATION, SUB ORGANIZATION AND SUB-SUB ORGANIZATIONAL CODE: 38/01/001</t>
  </si>
  <si>
    <t>2306008101041201xx20104</t>
  </si>
  <si>
    <t>Fencing of the Commission premises</t>
  </si>
  <si>
    <t>The Commission premises is oblong in shape cover about four hundred meters (400)</t>
  </si>
  <si>
    <t>For security of life and Government property</t>
  </si>
  <si>
    <t>Completion of the Fencing work and all Electrical wiring</t>
  </si>
  <si>
    <t>2302001101041201XX20104</t>
  </si>
  <si>
    <t>Purchase of 50 No table, 80 No chairs, 20 ceiling fans, 10 No steel cabinets</t>
  </si>
  <si>
    <t>For comfort of staff and members</t>
  </si>
  <si>
    <t>50 No tables, 80 No chairs, 20 No ceiling Fans,10No steel cabinent purchased and installed.</t>
  </si>
  <si>
    <t xml:space="preserve"> 3 No printing machines and photocopy papers for promotion and Recruitments examination of Officers</t>
  </si>
  <si>
    <t xml:space="preserve">To enhance the efficiency of the staff of the commission </t>
  </si>
  <si>
    <t>3 No printing machines purchased</t>
  </si>
  <si>
    <t>2303009101041201xx20104</t>
  </si>
  <si>
    <t>Construction of Plant House for the installation of the Commission's Big Generator</t>
  </si>
  <si>
    <t>To secure the generating plant from being stolen by thieves</t>
  </si>
  <si>
    <t>Plant House constructed and Gen.Set installed.</t>
  </si>
  <si>
    <t>2307002101041201xx20104</t>
  </si>
  <si>
    <t>Establishment of Enugu State Civil Service Data Base</t>
  </si>
  <si>
    <t>Creating State Civil Servant Data Base</t>
  </si>
  <si>
    <t xml:space="preserve">For easy accessaablilty of the  Civil Servants' and any other information of Enugu State Civil Service </t>
  </si>
  <si>
    <t>Enugu State Civil Service Data Base established</t>
  </si>
  <si>
    <t>2307007101041201xx20104</t>
  </si>
  <si>
    <t>Conducting Staff Promotion Interview</t>
  </si>
  <si>
    <t>To ensure improvement of the civil servants of Enugu State</t>
  </si>
  <si>
    <t>Promotion Interview for the year conducted</t>
  </si>
  <si>
    <t>Regularizing Staff Recruitment</t>
  </si>
  <si>
    <t>To reduce unemployment in the state and ensure manpower supply to the State Government</t>
  </si>
  <si>
    <t>Required manpower recruited</t>
  </si>
  <si>
    <t xml:space="preserve">GHE/ESEPC/CAP/2013/002                                                                         </t>
  </si>
  <si>
    <t>IMPLEMENTING MINISTRY/AGENCY: MINISTRY OF LOCAL GOVERNMENT AND POLITICAL MATTERS</t>
  </si>
  <si>
    <t>ORGANIZATION, SUB ORGANIZATION AND SUB-SUB ORGANIZATIONAL CODE: 24/01/001</t>
  </si>
  <si>
    <t>2301001101031201xx20104</t>
  </si>
  <si>
    <t>Procuremnet of 2No Hilux Vans and 1No 15 seater Bus for supervision</t>
  </si>
  <si>
    <t>To provide logistics for the over-sight function of the Ministry in the area of supervision of the activitites of the 17 LGAs in the state.</t>
  </si>
  <si>
    <t>1No 15 seater Bus procured and in use.</t>
  </si>
  <si>
    <t>2307003101031201xx20104</t>
  </si>
  <si>
    <t>Establishment of Data Processing Centre</t>
  </si>
  <si>
    <t>Creation of Data Processing Centre to enable the Ministry to process, manage and communicate the development activities data from the 17 LGAs in the state for use by the stakeholders.</t>
  </si>
  <si>
    <t>Systematic collection of the development activities data at the Local Government level for use in overall planning. The Centre will provide easy access to information, evaluation and instrument for good governance.</t>
  </si>
  <si>
    <t>Data Processing Centre to be established and functional</t>
  </si>
  <si>
    <t>2302003101031201xx20104</t>
  </si>
  <si>
    <t xml:space="preserve">Procurement of 8No laptop and 10No Desktop Computers and accessories </t>
  </si>
  <si>
    <t>The Computers are needed by the departments to facilitate their duties in and outside the Ministry.</t>
  </si>
  <si>
    <t>8No Laptop and 10No Desktop Computers procured and installed</t>
  </si>
  <si>
    <t>2302001101031201xx20104</t>
  </si>
  <si>
    <t>Purchase of 7No sets of Upholstery chairs, 5No Semi Executive Tables and 10No Plain Tables</t>
  </si>
  <si>
    <t>The tables and chairs will replace the delapidated ones and create conducive working environment to the officers in the Ministry</t>
  </si>
  <si>
    <t>5No sets of Upholstery Chairs, 3No Semi Executive tables and 10No plain tables purchased and installed.</t>
  </si>
  <si>
    <t>2303010101031201xx20104</t>
  </si>
  <si>
    <t xml:space="preserve">Purchase of 3No medium size refrigerator, 2No 21 inch TV sets, 2No Photocopiers, 5No Radio sets, 5No Standing fans,Steel Cabinets, Window blinds,5No Water filters, 3No electric Kettles </t>
  </si>
  <si>
    <t>These equipments will provide good working environment for the workers in the Ministry</t>
  </si>
  <si>
    <t>2No medium size refrigerator, 2No 21 inch TV sets,2No Photocopierss, 5No Radio sets and 3No Standing Fans purchased and installed.</t>
  </si>
  <si>
    <t xml:space="preserve">Provision of Internet Facilities </t>
  </si>
  <si>
    <t>Procurement of 21 laptop computers for the Ministry and 17 LGAs in the state.Creation of website with modern internet facilities for the Ministry  where all the Local Government areas will be showcased or highlighted</t>
  </si>
  <si>
    <t>The Website will showcase various Tourism and investment potentials of the 17 LGAs to the outside World. It will also enable the Ministry regularly monitor the programmes and activities as well as physical projects being carried out in various Local Government Areas.</t>
  </si>
  <si>
    <t>4 Laptops purchased in the ministry the 17 LGAs and I nternet service provided.</t>
  </si>
  <si>
    <t xml:space="preserve">GHE/ESEPC/CAP/2013/002                                                                                                  </t>
  </si>
  <si>
    <t>IMPLEMENTING MINISTRY/AGENCY:  LOCAL GOVERNMENT SERVICE COMMISSION, ENUGU</t>
  </si>
  <si>
    <t>ORGANIZATION, SUB ORGANIZATION AND SUB-SUB ORGANIZATIONAL CODE: 39/01/001</t>
  </si>
  <si>
    <t>2303003104011201xx20104</t>
  </si>
  <si>
    <t>Construction of Offices</t>
  </si>
  <si>
    <t>Construction of one storey  modern office building complex to house Computer Training Centre and other offices</t>
  </si>
  <si>
    <t xml:space="preserve">Modern work environment should be spacious &amp; conducive to meet the challenges of the fast developing world and for ICT Training. </t>
  </si>
  <si>
    <t>Completion of foundation, and DPC</t>
  </si>
  <si>
    <t>2302003104011201xx20104</t>
  </si>
  <si>
    <t xml:space="preserve">Procurement of fifteen (15) computer sets  for Admin, Finance, PRS, &amp; Health Depts. </t>
  </si>
  <si>
    <t xml:space="preserve">Contemporary work environment require modern work tools for efficient service delivery. </t>
  </si>
  <si>
    <t xml:space="preserve">7No. computers in Admin Dept. 4No.Computers in Finance dept. 2No.Computers for PRS dept and 2No.Computers for Health dept purchased and installed.  </t>
  </si>
  <si>
    <t>2307001303090402xx20104</t>
  </si>
  <si>
    <t xml:space="preserve">Compulsory ICT Training for staff 1st Batch of the Commission </t>
  </si>
  <si>
    <t xml:space="preserve">Computer Knowledge is key in man-power development and performance  </t>
  </si>
  <si>
    <t>Ist Batch of the commission trained on ICT</t>
  </si>
  <si>
    <t xml:space="preserve">GHE/ESEPC/CAP/2013/002                                                                                                       </t>
  </si>
  <si>
    <t>IMPLEMENTING MINISTRY/AGENCY: ENSIEC</t>
  </si>
  <si>
    <t>ORGANIZATION, SUB ORGANIZATION AND SUB-SUB ORGANIZATIONAL CODE: 12/17/001</t>
  </si>
  <si>
    <t>2303003104021201XX20104</t>
  </si>
  <si>
    <t>Construction of ENSIEC Local Govt. Offices</t>
  </si>
  <si>
    <t>Construction of at least 3 Local Govt. buildings</t>
  </si>
  <si>
    <t>ENSIEC LG offices will provide secured place for storage of Electoral materials, its distributions and collation of electoral results without interference as well as office routine duties</t>
  </si>
  <si>
    <t>1no Local Govt building constructed.</t>
  </si>
  <si>
    <t>2302020104021201XX20104</t>
  </si>
  <si>
    <t>Construction of four new toilets, repairs and renovation of existing ones at Hqtrs</t>
  </si>
  <si>
    <t>This will take care of our staff and visitors especially during Election</t>
  </si>
  <si>
    <t>4No. New toilets constructed and repair of the existing ones</t>
  </si>
  <si>
    <t>2301001104021201XX20104</t>
  </si>
  <si>
    <t>Procurement of Road Motor Vehicle</t>
  </si>
  <si>
    <t>Purchase of 2 (No) Hilux Pick-Up Van, cabin and 1 No. Hiace Bus</t>
  </si>
  <si>
    <t>Enhancement and imporvement of transport and logistics for service delivery</t>
  </si>
  <si>
    <t>2No. Hilux van purchased</t>
  </si>
  <si>
    <t>2302010014021201XX20104</t>
  </si>
  <si>
    <t>Purchase of 16 No. Executive tables, 16 No. executive chairs, to replace  dilapidated ones</t>
  </si>
  <si>
    <t>This will increase efficient service delivery</t>
  </si>
  <si>
    <t>16No. Executive tables, 16No. Executive chairs purchased.</t>
  </si>
  <si>
    <t>2302010104021201XX20104</t>
  </si>
  <si>
    <t>Procure 10 No. steel cabinet, 10 No. air conditioners and 10 No. standing fans</t>
  </si>
  <si>
    <t>Enhancement of work productivity</t>
  </si>
  <si>
    <t>10No. Steel cabinet,10No. Air conditioners and 10No. Standing fans purchased.</t>
  </si>
  <si>
    <t>2302003104021201XX20104</t>
  </si>
  <si>
    <t>(i) 1No Laptop 14 desk tops with 14 printers &amp; accessories</t>
  </si>
  <si>
    <t>1No laptop,14 dest tops with 14 printers and accessories purchased.</t>
  </si>
  <si>
    <t>(ii) Purchase  of 1 No. Photocping machine</t>
  </si>
  <si>
    <t>1No. Photocopier purchased and installed.</t>
  </si>
  <si>
    <t>(iii) Video Camera, Public Address System</t>
  </si>
  <si>
    <t>1No. Video camera and Public Address System purchased and put in use.</t>
  </si>
  <si>
    <t>2303007104021201XX201</t>
  </si>
  <si>
    <t>Installation of Internet facilities</t>
  </si>
  <si>
    <t>Installation of Internet facilities and communication net working</t>
  </si>
  <si>
    <t>To ehance effective global communication as well as to be abreast with the day-to-day political issues in Nigeria and world over</t>
  </si>
  <si>
    <t>Internet facilities purchased and installed.</t>
  </si>
  <si>
    <t>2302015702101201xx201xx</t>
  </si>
  <si>
    <t xml:space="preserve">Purchase of 3 over head tanks of 500 litres each and 1000 litres </t>
  </si>
  <si>
    <t>Purchase of three over head tanks of 2000 litres each, installation and reticulation in partnership with PDI for implementation</t>
  </si>
  <si>
    <t>To enhance the usage of the facilities</t>
  </si>
  <si>
    <t>3No. 2000 litres of  Overhead tanks purchased, installed and reticulated.</t>
  </si>
  <si>
    <t>IMPLEMENTING MINISTRY/AGENCY: MINISTRY OF JUSTICE, ENUGU</t>
  </si>
  <si>
    <t>ORGANIZATION, SUB ORGANIZATION AND SUB-SUB ORGANIZATIONAL CODE: 22/01/001</t>
  </si>
  <si>
    <t>2301001201011201xx20104</t>
  </si>
  <si>
    <t>Purchase of 2no Road Motor Vehicles</t>
  </si>
  <si>
    <t>Purchase of 1no Toyota pardo jeep for the Attonery Generals office and Hiace Buse for the Ministry</t>
  </si>
  <si>
    <t xml:space="preserve">To facilitates Attonery Generals function and the official movement of staff </t>
  </si>
  <si>
    <t>1no Toyota pardo jeep and Hiace Buses purchased</t>
  </si>
  <si>
    <t>2302001201011201xx20104</t>
  </si>
  <si>
    <t>Purchase of furnitures for HAG'S office and  7 Depts.</t>
  </si>
  <si>
    <t>To improve the capacity performances of the Legal and Administrative duties effectively</t>
  </si>
  <si>
    <t>Tables,Chairs,Cabinets and other furnitures purchased</t>
  </si>
  <si>
    <t>2302003201011201xx20104</t>
  </si>
  <si>
    <t>Purchase of computer Equipments</t>
  </si>
  <si>
    <t>Purchase of 7No flat monitor Computers for HAH'S office, SG/PS and other Depts. In the Ministry</t>
  </si>
  <si>
    <t>To enhance efficiency performances of the officers in the Ministry</t>
  </si>
  <si>
    <t>Computer Equipments and accessories purchased and installed</t>
  </si>
  <si>
    <t>2302010201011201xx20104</t>
  </si>
  <si>
    <t>Purchase of 7No  Refrigerators,5No Airconditioners,5No Photocoping machines for HAG &amp; other Depts.</t>
  </si>
  <si>
    <t>To improve the capcity of the Ministry staff and adequate working environment</t>
  </si>
  <si>
    <t xml:space="preserve"> 7No  Refrigerators, 5No Airconditioners, 5No Photocoping machines for pruchased</t>
  </si>
  <si>
    <t>2303003201011201xx20104</t>
  </si>
  <si>
    <t>Construction offices</t>
  </si>
  <si>
    <t>Construction of brand new office building near Judicial Hqtrs at Independence layout, Enugu (In partnership with PDI)</t>
  </si>
  <si>
    <t>To ensure bilateral relationship of the Ministry for easy communication. It will also enhance effective, efficient and quick dispensation of Justice in the Ministry.</t>
  </si>
  <si>
    <t>Design drawings and site clearing completed</t>
  </si>
  <si>
    <t>IMPLEMENTING MINISTRY/AGENCY: MINISTRY OF INTER- MINISTERIAL AFFAIRS</t>
  </si>
  <si>
    <t>ORGANIZATION, SUB ORGANIZATION AND SUB-SUB ORGANIZATIONAL CODE: 48/01/001</t>
  </si>
  <si>
    <t>2307002303081201xx20104</t>
  </si>
  <si>
    <t>i) To access abandoned projects and programmes in the State(.ii) Make comprehensive report and intervention options on abandoned policies, projects and programmes in the State.</t>
  </si>
  <si>
    <t>For effective coordination of project implementation</t>
  </si>
  <si>
    <t>Data centre to capture all abandoned projects and programmes by Federal,State and Local Government and NGOs established.</t>
  </si>
  <si>
    <t>2307007103040401xx201xx</t>
  </si>
  <si>
    <t>i)To coordinate and promote the activites of NGOs in the State inline with the 4-Point Agenda of Government. (ii)Directory and Database for all NGOs operating in collaboration with MDAs.(iii)Database for privately sponsored projects/programmes in the State by NGOs.(iv)State- wide project map of NGOs and Directory.(v)Services Availablability (vi)Mapping areas of neglect, duplicity are identified and harmonized,re-oriented or restructured inline with the 4-Point Agenda</t>
  </si>
  <si>
    <t>i)Identify and have interactive meetings with key players and representative of the NGOs and key social service MDAs-Health,Education,Environment,Agriculture,Women Affairs,Human Development and Poverty Reduction,Youths and Sports.(ii)Conduct Baseline survey of projects and programmes of NGOs operating in the State.(iii) Analyse Baseline survey and identify duplicity abandonment,deviation and disharmony.</t>
  </si>
  <si>
    <t>Directory Data base for all NGOs operating in collaboration with MDAs established.</t>
  </si>
  <si>
    <t>2307007201060607xx20118</t>
  </si>
  <si>
    <t>i)To promote and sustain active public participation in governance inline with govt 4- Point Agenda viz-a-viz management of Public opinion,complaint,commendation and collaboration.(ii)A fully mobilized citizenry with awareness of their social,economic and political rights,and a citizenry which actively participates in goverance to enhance transparency and accountability. (iii)Increased and informed community initiatives.</t>
  </si>
  <si>
    <t xml:space="preserve">i)Establish a Department known as Bureau of Public Participation as a unit in the Community and Corporate Social Initiative enhancement Department responsible for the management of Public Opinion, Compliant,Collaboration and Commendation (ii)Aggressive Social Mobilization Initiatives for grassroots participation in goverance at community,local and state levels.(iii)Enhance inter/intra communication and partnership with </t>
  </si>
  <si>
    <t>Citizens fully participated nin goverance.</t>
  </si>
  <si>
    <t>local,state and other stakeholders- academia, provate sector,labour  unions,profits and non- profit groups and state organisations inline with 4-Point Agenda. (iv)Advocate with relevant MDAs to ensure full engagement of Enugu State Citizens in the new 10,000 job opportunity by Federal Govt on salary Grade Level 10 and below</t>
  </si>
  <si>
    <t xml:space="preserve">(v) Create a Fedback System between government and her </t>
  </si>
  <si>
    <t>citizenry.(vi)Encourage demand and user-side contribution to policy development and strategic interventions.(vii)Track Projects/Programmes implementation using Public Opinion tools including field workers feedback,impact pathways and town hall meetings to discuss matters of general interest.(viii)Resolve conflicting issues arising from the activities of other MDAs.</t>
  </si>
  <si>
    <t>Monitoring of petroleum distributions/sales in Enugu and rehabilitation of Enugu Depot</t>
  </si>
  <si>
    <t>To ensure stability in supply and price of products and encouarge business activities within and around the Depot via the Reactivation of Enugu Depot.</t>
  </si>
  <si>
    <t>Stability in supply and price of products and business fully enhanced.</t>
  </si>
  <si>
    <t>IMPLEMENTING MINISTRY/AGENCY: OFFICE OF THE AUDITOR GENERAL OF LOCAL GOVERNMENT</t>
  </si>
  <si>
    <t>ORGANIZATION, SUB ORGANIZATION AND SUB-SUB ORGANIZATIONAL CODE: 35/01/001</t>
  </si>
  <si>
    <t>2301001101071201XX20104</t>
  </si>
  <si>
    <t>2No  Hilux Vans are needed for use at the Headquarters and 3 Zonal offices of the Department.</t>
  </si>
  <si>
    <t>The Office has no vehicle for Audit inspections</t>
  </si>
  <si>
    <t>2No Hilux Vans for Audit inspection purchased</t>
  </si>
  <si>
    <t>2303009101071201xx20104</t>
  </si>
  <si>
    <t>Fencing the new Perm. Site of Local Govt. Audit at Independence Layout, Enugu</t>
  </si>
  <si>
    <t>The Perm. Site Building is a new place and needs fencing round with strong iron gate for security purposes</t>
  </si>
  <si>
    <t>Fencing of the Office Building completed</t>
  </si>
  <si>
    <t>2302001101071201xx20104</t>
  </si>
  <si>
    <t xml:space="preserve">Furnishing of the new Building </t>
  </si>
  <si>
    <t xml:space="preserve">The new Building should be furnished with new office equipment for conducive work environment </t>
  </si>
  <si>
    <t>Office  furniture purchased and installed</t>
  </si>
  <si>
    <t>IMPLEMENTING MINISTRY/AGENCY: OFFICE OF THE AUDITOR-GENERAL OF THE STATE</t>
  </si>
  <si>
    <t>ORGANIZATION, SUB ORGANIZATION AND SUB-SUB ORGANIZATIONAL CODE: 40/01/001</t>
  </si>
  <si>
    <t>2301001101061201XX20104</t>
  </si>
  <si>
    <t>Motor Vehicles</t>
  </si>
  <si>
    <t>Purchase of two (2 No.) Hilux Vans, Operational Vehicles for Enugu (Headquarters) and Nsukka Zonal Offices</t>
  </si>
  <si>
    <t xml:space="preserve">To ensure coverage of Audit areas within the state for financial prudence, accountability and transparency. No. operational vehicle for the office since 2010. </t>
  </si>
  <si>
    <t>1no Hilux Vans (Higher Roof) purchased</t>
  </si>
  <si>
    <t>2302003304061201xx20104</t>
  </si>
  <si>
    <t>Computer Equipment and Accessories</t>
  </si>
  <si>
    <t>Purchase of five (5 No.) Desktop and three (3 No.) Laptop computers with accessories.</t>
  </si>
  <si>
    <t>To enhance Data Collection, Processing and Storage of Audit information etc</t>
  </si>
  <si>
    <t>Three (3 No.)  Destop and two (2 No.) Laptop Computers with accessories.</t>
  </si>
  <si>
    <t>2302001303011201xx20104</t>
  </si>
  <si>
    <t>Purchase of fifteen (15 No) Executive tables; fifteen (15 No) Arm Chairs; Ten (10 No) Armless chairs, rugs etc.</t>
  </si>
  <si>
    <t>To replace badly worn-out and damaged chairs and tables so as to enhance better working environment for staff.</t>
  </si>
  <si>
    <t xml:space="preserve">Eight (8 No.) Executive tables; Eight (8 No.) Arm Chairs and Eight (8 No.) Armless chairs. </t>
  </si>
  <si>
    <t>IMPLEMENTING MINISTRY/AGENCY: ENUGU STATE EMERGENCY MANAGEMENT AGENCY</t>
  </si>
  <si>
    <t>ORGANIZATION, SUB ORGANIZATION AND SUB-SUB ORGANIZATIONAL CODE: 12/06/001</t>
  </si>
  <si>
    <t>2308002151081201XX20118</t>
  </si>
  <si>
    <t xml:space="preserve">Counterpart contribution with UNICEF, DFID, NEMA, CEMAC                                                                                                                                                                   </t>
  </si>
  <si>
    <t>(i) Training on Disaster risk reduction. (ii)Emergency preparedness and response. (iii)Training for first responders to nuclear and radiological emergency (iv) Training of Headmaster and princpal on education in emergency. (v) Training of community leaders, community neighourhood executives and ward chairmen and EPR and networking (vi) Conduct of simulation exercise with Enugu State Emergency stakeholders etc.</t>
  </si>
  <si>
    <t>The Agency will train staff, members of SEMC, LEMC, ERT, emergency volunteer Team (EVT) EM &amp; AT etc. to ensure effective implementatin of Disaster Risk reduction that ensures resilience to community disaster. Inclusion of DRR in education curriulum at primary and secondary levels.</t>
  </si>
  <si>
    <t>Training Carried out in partnership with UNICEF, DFID, NEMA etc</t>
  </si>
  <si>
    <t>2302022101081201XX20118</t>
  </si>
  <si>
    <t>Purchase of relief/rehabilitation materials</t>
  </si>
  <si>
    <t>Bulk purchase of relief materials for disaster victims in Enugu State</t>
  </si>
  <si>
    <t>The materials are used to provide succor to disaster victims to improve their position and reduce the impact of disaster</t>
  </si>
  <si>
    <t>Bulk relief materials for disaster victims purchased</t>
  </si>
  <si>
    <t>ORGANIZATION, SUB ORGANIZATION AND SUB SUB ORGANIZATIONAL CODE: 12/06/001</t>
  </si>
  <si>
    <t>2301001101081201XX20118</t>
  </si>
  <si>
    <t>Purchase of 2 No. Hilux van</t>
  </si>
  <si>
    <t>With the formation of ERT Emergency Response team and monitoring assessment and evaluation team vehicles are highly needed for monitoring response, conveyance of causalities and IDPS to the camp. Assessment of disaster scenes within the state</t>
  </si>
  <si>
    <t>1No. Hulux Van purchashed for Emergency and assessment of disaster scene</t>
  </si>
  <si>
    <t>2302003101081201XX20118</t>
  </si>
  <si>
    <t>Computer equipment</t>
  </si>
  <si>
    <t>Purchase of 3 No. Computer set 2No laptops</t>
  </si>
  <si>
    <t>For Effective performance of daily offical duties</t>
  </si>
  <si>
    <t>3No.Computer sets and 2No. laptops procured</t>
  </si>
  <si>
    <t>7Nos. Air conditioners, 7 No. steel cabinets, 7 No Fridges, 7 No. stablizer and 7 no fans</t>
  </si>
  <si>
    <t>To provide conducive working environment in the 7 department of the agency. For effective performance of daily official duties</t>
  </si>
  <si>
    <t>1 Nos. Air conditioner, 2 No. Steel cabinet, 1 No. fridge, I No. stablizer and 2 Nos Fans procured</t>
  </si>
  <si>
    <t>Preliminaries work expenses on land</t>
  </si>
  <si>
    <t>Cosntruction of ESEMA buildings. 3 nos. payment for surveying archietctural design clearing and erection of the buildings</t>
  </si>
  <si>
    <t>(a) office, to provide staff with conducive working environemnt for greater productivity. (b) warehouse for stock piling of relief materials. (c) Plant house</t>
  </si>
  <si>
    <t>clearing, surveying, architectural design and construction unto foundation level.</t>
  </si>
  <si>
    <t>IMPLEMENTING MINISTRY/AGENCY: BUDGET MONITORING AND DUE PROCESS (BMDP) GOVERNMENT HOUSE, ENUGU</t>
  </si>
  <si>
    <t>ORGANIZATION, SUB ORGANIZATION AND SUB-SUB ORGANIZATIONAL CODE: 12/03/001</t>
  </si>
  <si>
    <t>2307007101011201xx20104</t>
  </si>
  <si>
    <t xml:space="preserve">Consultancy Services for Due Process Certification for State Capital Projects </t>
  </si>
  <si>
    <t>To ensure prompt  evaluation/pricing of projects for  Due Process Certification in the implementation of the entire State's Capital projects - Quantity Surveyors, Civil Engineers, Electrical Engineers, ICT etc</t>
  </si>
  <si>
    <t xml:space="preserve">Necessary Consultancy Services secured and paid for accordingly </t>
  </si>
  <si>
    <t>2301001101011201xx20104</t>
  </si>
  <si>
    <t>Road Motor Vehicles</t>
  </si>
  <si>
    <t>Procurement of 1 (No) Toyota  Hiace Bus</t>
  </si>
  <si>
    <t>To ensure prompt and efficient monitoring and price Intelligence Reports in line with Due Process Requirements</t>
  </si>
  <si>
    <t>1 (No) Hilux Toyota Double Cabin and 1 (No) Toyota Hiace Bus purchased</t>
  </si>
  <si>
    <t>2302010101011201xx20104</t>
  </si>
  <si>
    <t>Purchase of Office Equiptment /Materials/ Accessories</t>
  </si>
  <si>
    <t>Purchase of 3 (Nos) Laptops, 1 (No) Scanner, 1 (No) Industrial Photocopier, 2 (Nos)  Lasjet Printers, 1 (No) Editing Suite, 1 (No) Digital Camera, 1 (No) PAS,  1 (No) Projector</t>
  </si>
  <si>
    <t>To provide an enabling working envorioment for the staff in the office and enhance efficiency and effectiveness in sevrice delivery.</t>
  </si>
  <si>
    <t>These office equipment provided/purchased</t>
  </si>
  <si>
    <t xml:space="preserve">Advocacy </t>
  </si>
  <si>
    <t>Creation  and Sensitisation of the General Public on current Proucurement  guidelines/rules in the State</t>
  </si>
  <si>
    <t xml:space="preserve">To ensure Due Process Compliance in the procurement and disposal of public assets, works and services </t>
  </si>
  <si>
    <t xml:space="preserve">General Public/MDAs sensitized on current procurement gudelines/ rules </t>
  </si>
  <si>
    <t>Purchase of office furniture - chairs, tables, shelves, steel cabinets etc</t>
  </si>
  <si>
    <t>To accommodate the additional staff strenghth so as to guarantee prompt service delivery to MDAs and general public</t>
  </si>
  <si>
    <t>Public Relations/ Image Making and Publications</t>
  </si>
  <si>
    <t xml:space="preserve">Production and Distribution of 5,000 fliers and public enlightement materials </t>
  </si>
  <si>
    <t>To ensure wider coverage on Due Process guidelines and rules</t>
  </si>
  <si>
    <t>5,000 fliers and public enlightement materials produced and distributed</t>
  </si>
  <si>
    <t>Provision of Internet Services/ Library</t>
  </si>
  <si>
    <t>Provision of internet facilities for effective and efficient price monitoring and market intelligence reporting, etc</t>
  </si>
  <si>
    <t>To ensure that Due Process guideliness/ rules are compilied with in the procuement, disposal of public assets etc in the state</t>
  </si>
  <si>
    <t>Internet Facilities provided and installed / 1 (No) modern Library established and books supplied.</t>
  </si>
  <si>
    <t>IMPLEMENTING MINISTRY/AGENCY: MINISTRY OF CHIEFTAINCY MATTERS</t>
  </si>
  <si>
    <t>ORGANIZATION, SUB ORGANIZATION AND SUB-SUB ORGANIZATIONAL CODE: 26/01/001</t>
  </si>
  <si>
    <t>2303003101031201XX20104</t>
  </si>
  <si>
    <t>Construction of Other Public Buildings</t>
  </si>
  <si>
    <t>Construction and equipping of three zonal office for Traditional Rulers</t>
  </si>
  <si>
    <t>Provision and equipping of the zonal offices wills erve as a central fathers to meet and discuss community problems and issues arising from their different communities. This will make it possible for the Ministry to monitor and communicate with them.</t>
  </si>
  <si>
    <t>Enugu North and Enugu West Zonal offices for Traditional Rulers constructed.</t>
  </si>
  <si>
    <t>2301001101031201XX20104</t>
  </si>
  <si>
    <t>Purchase of Road Motor-Vehicle</t>
  </si>
  <si>
    <t>Purchase of 1No. Hilux Van for Alternative to Dispute Resolution (ADR)</t>
  </si>
  <si>
    <t>There is need for the purchase of 1No. Hilux Van for Alternative to Disoute Resolution monitoring</t>
  </si>
  <si>
    <t>1No. Hilux Van purchased.</t>
  </si>
  <si>
    <t>Provision of Economic Blue Print</t>
  </si>
  <si>
    <t>Printing and production of 5000 copies of Enugu State Traditional Rulers' Directory</t>
  </si>
  <si>
    <t>Foe easy identification and location of Traditional Rulers in the State</t>
  </si>
  <si>
    <t xml:space="preserve"> 5000 copeis of Enugu State Traditional Rulers Directory printed and produced.</t>
  </si>
  <si>
    <t>2302021101031201XX20104</t>
  </si>
  <si>
    <t>Purchase of Other Public Building</t>
  </si>
  <si>
    <t>Purchase of Staff of Office for the Traditional Rulers</t>
  </si>
  <si>
    <t>Staff of Office Purchased</t>
  </si>
  <si>
    <t>2302010101031201XX20104</t>
  </si>
  <si>
    <t>Purchase of 5No. Air Conditioners,. Ceiling Fans, Standing Fans and Photocopy Machines, Office Steel Cabinet</t>
  </si>
  <si>
    <t>Procurement of Air-Conditioners, ceiling Fans and Standing Fans are neccesary to help control cool and protect the newly installed computers</t>
  </si>
  <si>
    <t>Purchase of 5No.s Ai-Conditioenrs, 4 No.s Office Steel Cabinets, 2 Nos. Photocoping Machine</t>
  </si>
  <si>
    <t>2302001101031201XX20104</t>
  </si>
  <si>
    <t>Provision of furniture for the Ministry as well as the Traditional Rulers Council Chambers to include 150 padded arm chairs, 150 padded armless chairs and 150 unpadded tables, 150 sets of cushions</t>
  </si>
  <si>
    <t>Some of the tables and chairs in the Ministry have become obsolete that their users are using stones to support them. Condusive working environment ensures efficiency and effectiveness</t>
  </si>
  <si>
    <t>Purchase of 80 padded and 40 unpadded tables, 50 padded arm chairs, 40 unarmed padded chairs and 20 sets of cushions</t>
  </si>
  <si>
    <t>2302003101031201XX20118</t>
  </si>
  <si>
    <t>Purchase of 5No. Desktop computers with accessories and 4HP PC Computers with accessories</t>
  </si>
  <si>
    <t>The Ministries requires 5 mores computers to be connected to the Internet facilities recently provided</t>
  </si>
  <si>
    <t>Purchase of 2Nos Desktop computers with accessories and 4HP PC Computer</t>
  </si>
  <si>
    <t>2302020101031201XX20118</t>
  </si>
  <si>
    <t>Purchase of 2Nos Maximum Gubbau Safe. Provision and installation of burglary proof in the Ministry.</t>
  </si>
  <si>
    <t>For safe custody of public fund and protection of Internet facilities in the Ministry.</t>
  </si>
  <si>
    <t>2Nos. Maximum Gubbai Safe purchased</t>
  </si>
  <si>
    <t>2306001101031201XX20118</t>
  </si>
  <si>
    <t>Procurement of 1No. Yahama Generator Model 2800</t>
  </si>
  <si>
    <t>To ensures steady supply of Electricity in the Ministry</t>
  </si>
  <si>
    <t>1 No. Yamaha Generator set purchased</t>
  </si>
  <si>
    <t>2307007103021201XX201xx</t>
  </si>
  <si>
    <t>Production of Cultural Reference Book</t>
  </si>
  <si>
    <t>Printing of Traditional Rulers Reference Book</t>
  </si>
  <si>
    <t>To ensure steady effective communciation of Traditional Rulers activities</t>
  </si>
  <si>
    <t>400 copies of Traditional Rulers Reference Book Pirnted</t>
  </si>
  <si>
    <t>2308001103021201XX20104</t>
  </si>
  <si>
    <t>Purchase of 1No Hilux Toyota Vehicle</t>
  </si>
  <si>
    <t xml:space="preserve">To enhance community administration </t>
  </si>
  <si>
    <t>1No. Hilux Toyota Vehicle purchased.</t>
  </si>
  <si>
    <t>IMPLEMENTING MINISTRY/AGENCY: VOLUNTEER SERVICE AGENCY (V.S.A)</t>
  </si>
  <si>
    <t>ORGANIZATION, SUB ORGANIZATION AND SUB-SUB ORGANIZATIONAL CODE: 12/09/001</t>
  </si>
  <si>
    <t>2301001101081201XX201</t>
  </si>
  <si>
    <t xml:space="preserve">Purchase of Road Motor Vehicle </t>
  </si>
  <si>
    <t xml:space="preserve">Purchase 1NO Hilux Van as operational vehicle for the Agency </t>
  </si>
  <si>
    <t>To provide operational vehicle for the Agency to monitor various activities of the Agency in the rural areas</t>
  </si>
  <si>
    <t>1No. Hilux van purchased</t>
  </si>
  <si>
    <t>2302001101081201XX201</t>
  </si>
  <si>
    <t>Purchase Office Furniture</t>
  </si>
  <si>
    <t>Procurement of 2 no steel cabinets ,5 no rugs 4 no standing fans (industrial) 3 no radio cassettes 3  no photo copiers, 3no refrigerators and 3 no tv sets</t>
  </si>
  <si>
    <t>There has not been any replacement since the creation of state and the existing ones had experience dilapidation hence the need for replacement</t>
  </si>
  <si>
    <t>2no steel cabinets, 5no Rugs, 4No. Standing fans,3No. Radio cassettes, 3No. Photocopier, 3No refridgerators and 3No. Tv sets purchased.</t>
  </si>
  <si>
    <t>2307007303090519xx201xx</t>
  </si>
  <si>
    <t>Skill acqusition  manpower development</t>
  </si>
  <si>
    <t>Generating revenue through vsa soap making productions is also used as a demonstration for trainees candidate to be trained</t>
  </si>
  <si>
    <t>As refracted in the training programme for youths on skill acquisition each year in line with the primacy objective for which the agency was established to be self employed</t>
  </si>
  <si>
    <t>Skill acquistion centre developed.</t>
  </si>
  <si>
    <t>2304015303040519xx201xx</t>
  </si>
  <si>
    <t>Rehabilitation of Other Public Building/Infrastructures.</t>
  </si>
  <si>
    <t>(i) Rehabilitation of volunteer service agency skill acquisition center</t>
  </si>
  <si>
    <t>This is also another primary objectives for which the agency was established in 1987 for the purpose of reducting unemployed youth and tobe used in training unemployed graduates in poultry farming.</t>
  </si>
  <si>
    <t>Volunteer service skill acquistion centre rehabilitated.</t>
  </si>
  <si>
    <t>(ii) Procurment of set of machines for water proof extrusion this with generate revenue for unemployment</t>
  </si>
  <si>
    <t>We need to reactivate our skill acquisition and training programme on water proof extrusion to assist the government in reducing the rate of unemployment. This will enable  the youths to be self employed and self reliance.</t>
  </si>
  <si>
    <t>Set of machines for water proof extrusion procured</t>
  </si>
  <si>
    <t>2307007303091201xx201xx</t>
  </si>
  <si>
    <t>Conduction of campaign exercise in partnership with the State Government to reduce unemployment</t>
  </si>
  <si>
    <t>This campaign exercise is likely to fetch our unemployed graduate permanent employment with some corporate bodies based on their satisfactory performance within the period of temporary engagement.</t>
  </si>
  <si>
    <t>VSA campaign to reduce unemployment carried out.</t>
  </si>
  <si>
    <t>Sensitization of the people on campaign for volunteerism in enugu state.</t>
  </si>
  <si>
    <t>This campaign on volunteers may enable youths to contribute immensely through volunteer training activities and workshop.</t>
  </si>
  <si>
    <t>Sensitization campaign carried out</t>
  </si>
  <si>
    <t>IMPLEMENTING MINISTRY/AGENCY: THE LEGISLATURE (ENUGU STATE HOUSE OF ASSEMBLY)</t>
  </si>
  <si>
    <t>ORGANIZATION, SUB ORGANIZATION AND SUB-SUB ORGANIZATIONAL CODE: 42/01/001</t>
  </si>
  <si>
    <t>2302004101021201xx20104</t>
  </si>
  <si>
    <t xml:space="preserve">Provision of Security Gadgets </t>
  </si>
  <si>
    <t xml:space="preserve">Purchase and installation of the followings – electric fencing wire, baggage scanner machine, bomb dictator machine 4 No. fire alarm Gadget hand scanner, CCTV camera. The drive way, shipping installation and training of personnel </t>
  </si>
  <si>
    <t xml:space="preserve">There is need to safeguard people and materials within and outside the legislative complex by providing adequate security </t>
  </si>
  <si>
    <t>Scanner, CCTV, 4No.Alarm gadgets, bomb dicator machine purchased and installed and presonnels trained.</t>
  </si>
  <si>
    <t>2302003101021201xx20104</t>
  </si>
  <si>
    <t xml:space="preserve">Purchase of Computer Equipment and Internet Accessories </t>
  </si>
  <si>
    <t xml:space="preserve">Purchase and installation of computer equipments – purchase of laptops and desktops with accessories for proper documentation and easy retrieval </t>
  </si>
  <si>
    <t xml:space="preserve">There is urgent need of computers to make the work faster, efficient and for proper storage of information </t>
  </si>
  <si>
    <t>Laptops and desktops computers and accessories purchased</t>
  </si>
  <si>
    <t xml:space="preserve">Purchase of Multimedia Equipments </t>
  </si>
  <si>
    <t xml:space="preserve">Purchase and installation of 3 No. multimedia projectors, 3 No. video machines, 10 digital recorders 3 No. wireless public address system and 3 No. camera stands. </t>
  </si>
  <si>
    <t>To ensure wider visibility of events in the Hallow Chamber. Other gadgets makes for efficient service delivery.</t>
  </si>
  <si>
    <t>Projectors, Viedo Machines,Digital tape recorders etc to be procured</t>
  </si>
  <si>
    <t>2302014101020401xx20118</t>
  </si>
  <si>
    <t xml:space="preserve">Stocking of legislative library with necessary materials </t>
  </si>
  <si>
    <t xml:space="preserve">Refurbishing and stocking of legislative library with assorted books ICT gadgets and electronic equipments </t>
  </si>
  <si>
    <t xml:space="preserve">To provide resource materials for legislature research and other information </t>
  </si>
  <si>
    <t xml:space="preserve">Assorted books,ICT gadgets and electronic equipment purchased </t>
  </si>
  <si>
    <t>230200310102120xx20104</t>
  </si>
  <si>
    <t xml:space="preserve">Purchase of Motor Vehicle </t>
  </si>
  <si>
    <t xml:space="preserve">Purchase of 2 No. Hilux van </t>
  </si>
  <si>
    <t xml:space="preserve">For use by the Hon. Members in their oversight functions </t>
  </si>
  <si>
    <t>2No Hilux Vans procured</t>
  </si>
  <si>
    <t xml:space="preserve">Purchase of Communication Equipment </t>
  </si>
  <si>
    <t xml:space="preserve">Procurement of complete printing machines to set up a mini press in the House </t>
  </si>
  <si>
    <t xml:space="preserve">The establishment of a mini press for the production of Hansard and legislative papers in the commercial qualities </t>
  </si>
  <si>
    <t>Priniting machine  purchased and Mini press House set up</t>
  </si>
  <si>
    <t>2306001101021201xx20104</t>
  </si>
  <si>
    <t xml:space="preserve">Purchase of Power Generating Plant </t>
  </si>
  <si>
    <t xml:space="preserve">Purchase and installation of 1 NO. 350 S/P KVA leister generating plant in the complex </t>
  </si>
  <si>
    <t>To serve as an alternative to NEPA in case of any black out</t>
  </si>
  <si>
    <t>1No 350 KVA generator purchased and installed.</t>
  </si>
  <si>
    <t>2302010101021201x20104</t>
  </si>
  <si>
    <t xml:space="preserve">Purchase of Furniture </t>
  </si>
  <si>
    <t xml:space="preserve">Purchase of office furniture like chairs, tables etc </t>
  </si>
  <si>
    <t xml:space="preserve">There is urgent need to replace the worn out furniture </t>
  </si>
  <si>
    <t>5no.Chairs and 5no.Tables purchased.</t>
  </si>
  <si>
    <t>2301010101021201xx20104</t>
  </si>
  <si>
    <t xml:space="preserve">Purchase of Office Equipment </t>
  </si>
  <si>
    <t xml:space="preserve">Purchase of office equipment like steel cabinets, photocopying machines etc. </t>
  </si>
  <si>
    <t xml:space="preserve">There is urgent need to replace the worn out equipments in the complex </t>
  </si>
  <si>
    <t>3No.Steel Cabinet, 2No. Photocopying machines etc purchased.</t>
  </si>
  <si>
    <t>IMPLEMENTING MINISTRY/AGENCY: THE JUDICIARY</t>
  </si>
  <si>
    <t>ORGANIZATION, SUB ORGANIZATION AND SUB-SUB ORGANIZATIONAL CODE: 43/01/001</t>
  </si>
  <si>
    <t>2301001302080610xx20104</t>
  </si>
  <si>
    <t xml:space="preserve">(i)   25 No. Toyota Land Cruiser, 2011 Model  for 25 Hon. Judges of High Court                                                                       (ii)  23No Nissan Tida cars for 23 learned Migistrates who will be appointed in the year 2013.                                           (iii)  8No Nissan Tida cars for 8 Directors incharge of departments as official cars.                                                       </t>
  </si>
  <si>
    <t>Hon. Judges official Cars are due for replacement after 4years of use.                                  This is the tradition and Hon. Judges have exercised their previlege of choice. Provision is made for the Learned Magistrates whose official  cars are due for change and thosethat will be appointed in the year 2013</t>
  </si>
  <si>
    <t xml:space="preserve">Purchase of :                       (i) 25No Toyotta Land Crusier                                (ii) 23No Nissan Tida cars.                                  (iii)  1No 18 seater Toyotta Bus                              (iv) 1No Hilux Escort Van (v) 1no 17 tonne Water Tanker                                                 (vi) 20No Motor bikes.                                  </t>
  </si>
  <si>
    <t>(iv)  3No Nissan Tida cars to be used as pool vehicles.                                                        (v)  3No 18 seater Toyotta Buses (fully Air conditioned) for the Judiciary.                                                                 (vi) 1No Hilux Van for the Hon. Chief Judge as Escort Van.                                            (vii) Utility vehicles for the Judiciary:                                    (a) 1No Hilux Van                                           (b) 1No 17 Tonne Water Tanker                                         (c) 1No 15000 litres Desiel Tanker                                        (viii) 20No Motor Bikes for Court Baliliffs .</t>
  </si>
  <si>
    <t xml:space="preserve">Provision made for Directors is to facilitate efficiency and effectiveness in the discharge of their duties.                                  The Toyotta Buses is for the use of Judiciary Officers and Staff in attending functions such as Seminars, Conferences and Workshops within and outside the state.                                         The Pick Up Van is to be used for other sundry duties in the Judiciary. </t>
  </si>
  <si>
    <t>2302003303091201xx20104</t>
  </si>
  <si>
    <t>Purchase of Office  Equipment</t>
  </si>
  <si>
    <t xml:space="preserve">(i)  50 No. Upholstry Leather Settees for use in the Chambers of:                                               (a) 30No Hon. Judge                                       (b) 20No Chief magistrates Grade1                          </t>
  </si>
  <si>
    <t xml:space="preserve">In all the Courts, most of the Furnitureitems are old and disused and can no longer be rehabilitated. This has resulted in the  </t>
  </si>
  <si>
    <t xml:space="preserve">(i) 30No Upholstry leather seaters                                 (ii) 200No Padded Executive  seats                                (iii) 200no Padded </t>
  </si>
  <si>
    <t xml:space="preserve">(ii) 550no padded Executive office Seats for use in the Chambers, offices and Courts Halls, (iii) 550 Padded Executive Office Tables for use in the Chambers, Offices and Courts Halls                                                                          </t>
  </si>
  <si>
    <t xml:space="preserve">sharing of office tables and seats by staff with its attendant lown productivity.The judiciary Headquarters complex, Enugu is bare flooded with its attendant grave discomfort to officers and </t>
  </si>
  <si>
    <t>Executive office Tables with 4Drawers                             (iv) Installation of Burglary proofs in the:  (a) Chambers and office in the judicial</t>
  </si>
  <si>
    <t xml:space="preserve">(iv) Installation of burglary proofs  in the:                                                 (a) Chambers and offices in the Judiciary Headquarters complex, Enugu            (b) 8No High Court                                       </t>
  </si>
  <si>
    <t>staff. The chambers and offices are without curtain blinds and therefore wide open. Litigants stay at the corridors of the courts and watch Hon. Judges</t>
  </si>
  <si>
    <t xml:space="preserve">Headquarters complex, Enugu  b) 1No Chief magistrate             ( c) 2No Deputy Chief Magistrates                                 (d) 8no Directors  </t>
  </si>
  <si>
    <t xml:space="preserve">Judicial Divisions                                                   ( c ) 20No magistraterial Divisions                                        (v) Tilling of the Judicial Headquarters complex, Enugu                                                                          (vi) Installation of plastic vertical curtain (PVC) in the chambers and offices </t>
  </si>
  <si>
    <t>as they go into the Court Rooms from their chambers. This same scenario is repeated in the chambers and offices and has glaringly exposed Judicial documents and files to burglary and thefts.</t>
  </si>
  <si>
    <t xml:space="preserve">b) 8No Judiciarl Divisions. (v) Tilling of the Judiciary Headquarters complex, Enugu.                                  (vi) Installation of PVC Curtains in the Chambers and offices of :                                        </t>
  </si>
  <si>
    <t xml:space="preserve">(a) 30No Hon. Judges                                                   (b) 8No High Court Judical Divisions                              ( c ) 1No Chief Registrar                                               (d) 2No Deputy Chief Registrars                                    (e) 60No Learned Magistrates                                          (f) 8No Directors incharge of Departments                                      </t>
  </si>
  <si>
    <t xml:space="preserve">(a) 30No Hon. judges                    (incharge of Depts.                                     (vii) 30No office Wall Dressing Mirror. </t>
  </si>
  <si>
    <t>2302003304060604xx20104</t>
  </si>
  <si>
    <t xml:space="preserve">(i) 68 No. Computer Office Equipment and Licenced Software for use in the Chambers and offices of: (a) 30No Hon. Judges (b) 1No Chief Registrar (c ) </t>
  </si>
  <si>
    <t xml:space="preserve">Computer Equipment aids speed and accuracy in the judgement wriring,Internet information browsing and access to work station in </t>
  </si>
  <si>
    <t xml:space="preserve">Purchse of 41No computer, office equipment and licenced software purchased </t>
  </si>
  <si>
    <t>2No Deputy Chief Registrar (d) 8No Directors incharge of Departments  (e) 20No Magistrates Court Registries (f) 8No High Court Registrar (ii) 95No Verbatim Reporting machines for use  in the courts of: (a) 35no Hon. Judges (b) 60No Learned Magistrates</t>
  </si>
  <si>
    <t>the Judiciary Website. Additionally, provision is being made for verbatim Reporting machine for the Hon. Juddges. Tis machines are presentyly in vogue in the Nigerian Judiciaries. They facilitate efficieny and effectiveness of reproting of cases in Courts. Our Hon. Judges and magistrates still make use oflong hand, which is an outdated model of court recording</t>
  </si>
  <si>
    <t>Purchase of Fire Fighting Equipment</t>
  </si>
  <si>
    <t>(i) 200nO 9KG Gas Co2 Fire Extinguishers for use in the chambers and offices of: (a) 30No Hon. Judges (b) 60No learned magistrates (c ) 1No Chief Registrar (d) 2No Deputy Chief Registrars (e ) Registries and offices (f) 8No Directors incharge of the Departments</t>
  </si>
  <si>
    <t>The Fire Extinguishers are needewd for safewty 0f the Chambers,the Registries and the offices in case of fire outbreak</t>
  </si>
  <si>
    <t>Purchase  of 41no 9kg Gas Co2 Fire Extinguishers</t>
  </si>
  <si>
    <t>2302003304060606xx20104</t>
  </si>
  <si>
    <t>(i) 108No Reltel mobile Communication Equipment for: (a) 10No Hon. Judges (b) 2no Deputy Chief Registrars (c ) 60No Learned Magistrates (d) 8No High Court Registrars (f) 8No Directors incharge of Departments</t>
  </si>
  <si>
    <t xml:space="preserve">Reltel Telephone Hand Sets are urgently needed foe use of Hon. Judges,Magiswtrates and other very senior  staff of the judiciary to enhance effective internal communication among these category of officers and staff while they perform their official duties.                                                                                                                                                                                                                                              </t>
  </si>
  <si>
    <t xml:space="preserve">Purchase of 40No Reltel mobile communication equipment purchased                                                                 </t>
  </si>
  <si>
    <t xml:space="preserve">(i) 66No Sharp Photocopying machines (Model 5516) for use in the Chambers offices and Registries of:                                                                                                                    </t>
  </si>
  <si>
    <t xml:space="preserve">These Office Equipments are the prerequisities for a conducive workinh environment. The Hon. </t>
  </si>
  <si>
    <t xml:space="preserve">Purchase of:                           (i) 38No Sharp Photocopying Machines ( Model 5516)               </t>
  </si>
  <si>
    <t xml:space="preserve">(a) 8No High Courts                                                 (b) 20No Magistrate Courts                                               (c ) 30No Hon. Judges                                                 (d) 8No Directors incharge of Departments                                               (ii) 214No New Clime Steel Cabinents with 4 drawera for use in the Chambers,Offices and Registries of:   </t>
  </si>
  <si>
    <t xml:space="preserve">Judges, Learned Magistrates and other staff of the Judiciary lack these facilities in their Chambers and offices with attendant low productivity. The cash safes are for use of Revenue collectors and for safe  custody of </t>
  </si>
  <si>
    <t xml:space="preserve">(ii) 51No Newclime Steel Cabinents with 4 drawers.                           (iii) 61No Sanyo 2HP Split Unit Airconditioners with 4 drawers               (vi) 41No 29" LG Flat Screen   </t>
  </si>
  <si>
    <t xml:space="preserve">(a) 35 No Hon. Judges                                                    (b) 20No Magistrate Courts                                           (c ) 1No Chief Registrar                                                 (d) 8No Directors incharge of Departments                                            (e ) 2No Deputy Chief Registrars                                     (f) 60NO Magistrates                                                   (g) 8NO High Courts.                                                 (h) 80No other offices.                                                         </t>
  </si>
  <si>
    <t xml:space="preserve">Government funds by Treasury staff. The TV sets are for New updates while at work and relaxation at break time. The self defence and office security gadgets are provided to ensure adequate security in the Court Rooms,Judge's </t>
  </si>
  <si>
    <t xml:space="preserve">iv) 62No 6HP Victa Mowing Machines     . (v) 22No Gubabi Office Cash Safes Television with stand. (vii) 30 High Tech Security gadegts (viii) </t>
  </si>
  <si>
    <t xml:space="preserve">(iii) 134 Sanyo 2HP Split Unit Airconditioners for use in the Chambers, Offices and Registries of: (a) 35 Hon. Judges                                                       (b) 60No Learned magistrates                                    (c ) 1No Chief Registrar                                                (d) 2no Deputy Chief Registrar                                  (e) 8No High Courts                                                                 (f) 20No Chief Magistrate Courts                                 (g) 8No Director incharge of Departments                       (iv) 67No 6HP Victa </t>
  </si>
  <si>
    <t>Chambers and the Official Residences of these Judicial officers.</t>
  </si>
  <si>
    <t>(viii) Installation of Single Prmuim DSTV System with Decorder at the Judiciary headquarters Complex, Enugu.</t>
  </si>
  <si>
    <t xml:space="preserve">mowing machines for use in the residences and offices of:                                    (a) 35No Hon. Judges                                                      (b) 8No High Courts                                                                (c ) 20No Magistrate Courts                                       (d) 4No for Judicial Headquarters, Enugu                      (v) 36No Gubabi office Cash Safes with 4 drawers for use in:                                                   (a) 8No High Court Registries                                    (b) 20No Magistrate Court Registries                                 </t>
  </si>
  <si>
    <t>(c ) 8No Administration Departments                           (vi) 46No 29" LG Flat Screen Television with stand in the Chambers and Offices of:                     (a) 35No Hon. Judges                                              (b)1No Chief Registrar                                               (c ) 2No deputy Chief Registrar                                  (d) 8No Directors incharge of Departments               (vii) 35No High Tech. Security gadgets for the Chambers,Offices and personal use of  35No Hon. Judges                                                         (vii) Installation of Single unit Premuim DSTV System with Decoder at the Judiciary Headquarters Complex, Enugu.</t>
  </si>
  <si>
    <t>2304002201011201xx20104</t>
  </si>
  <si>
    <t>Rehabilitation of Staff Quarters</t>
  </si>
  <si>
    <t>Rehabilitation of Hon. Chief Judge's Post House</t>
  </si>
  <si>
    <t>The Official Quarters of Hon. Chief Judge presently need serious face lift to make it habitable</t>
  </si>
  <si>
    <t>Rehabilitaion of Hon. Judges' Post House</t>
  </si>
  <si>
    <t>2306001201021201XX20104</t>
  </si>
  <si>
    <t>Purchase of Power Generating Plants</t>
  </si>
  <si>
    <t>(i) 1 No. 350KVA perkings sound proof Generating Set for use in the Judiciary Headquarters Complex, Enugu. (ii) 62No 27KVA Sound proof perkings Generating Set for use in the residences and offices of: (a) 35No Hon. Judges  (b) 7No Judicial Divisions (c ) 20No Magistraterial Districts</t>
  </si>
  <si>
    <t>Hon. Judges by the nature of their work stay long hours in the night studying and often times writing judgements. They therefore need uninterupted power supply which can only be guaranteed by the provision of generators in their residences. Equally, uninterupted power supply is also needed when the courts are in session.</t>
  </si>
  <si>
    <t>Purchase of:                           (i) 1No 350KVA Perking Sound Proof Generating Set.                            (ii) 30No 27KVA Sound Proof Generating Sets.</t>
  </si>
  <si>
    <t>2303009201011201xx20118</t>
  </si>
  <si>
    <t>Construction of Courts and Judiciary Ceremonial Hall</t>
  </si>
  <si>
    <t>(i) 4 No. High Court Buildings in the following Judicial Divisions: (a) Udi  (b) Oji-River  (c ) Obollo-Afor (d) Enugu -Ezike (ii) 6No Magistrate Court Buildings in the following magistraterial Districts: (a) Oji-River (b) Obollo-Afor ( c) Uwani (d) Adani (e ) Awgu (F) Nike</t>
  </si>
  <si>
    <t>New Judicial Divisions are to be created within the 2013 financial year and new High Court Buildings are expected to house these Courts. Equally, some of the high Courts are substandard and need to be upgraded and most Magistrate Courts are</t>
  </si>
  <si>
    <t xml:space="preserve">Construction of: (i) 1No High Court Building (ii) 1No Magistrate Court building (iii) 1No Ceremonial hall with Stage and Gallery (iv) 30No Car parking lots  </t>
  </si>
  <si>
    <t xml:space="preserve"> (iii) 1No Ceremonial Hall with stage and gallery at the Judiciary Headquarters. Part of the features of the Ceremonial Hall is that the hall will be inform of an Auditorium and will have Committee Offices. Auditorium seats will be in-built and a public address system will be installed (iv) 35No Car parking lots for the Hon. Judges of High Courts (v) Fencing of 20No Magistrate Court Buildings. </t>
  </si>
  <si>
    <t xml:space="preserve"> in rented Houses. The need for a Ceremonial Hall for the Judiciary cannot be over emphasized as the Hall is needed to house all Judiciary functions including Legal year Activites, Valedictory Court Sessions, training, Workshops,etc.</t>
  </si>
  <si>
    <t>(v) Fencing of 20no magistrate Court buildings</t>
  </si>
  <si>
    <t>2304001201060605xx20118</t>
  </si>
  <si>
    <t>Rehabilitation of Courts</t>
  </si>
  <si>
    <t>Rehabilitation of long dilapidated High Court and magistrate Court Buildings</t>
  </si>
  <si>
    <t>The Offices at the out stations are in a state of dilapidation and decay due to lack of maintenance. Mostly, th 17No magistrate Courts need yearly rehabilitation to keep them in a habitable state.</t>
  </si>
  <si>
    <t>Rehabilitation of: 9i) 3No High Court Buildings  (ii) 2No Magistrate Court buildings</t>
  </si>
  <si>
    <t>IMPLEMENTING MINISTRY/AGENCY: ADMINISTRATOR- GENERAL/PUBLIC TRUSTEE AGENCY</t>
  </si>
  <si>
    <t>ORGANIZATION, SUB ORGANIZATION AND SUB-SUB ORGANIZATIONAL CODE: 22/03/001</t>
  </si>
  <si>
    <t>2303009303040701XX20118</t>
  </si>
  <si>
    <t>Construction of Other Public Bldgs &amp; Infra.</t>
  </si>
  <si>
    <t>Construction and Furnishing of Conference Venue.</t>
  </si>
  <si>
    <t xml:space="preserve">Holding conference &amp; interviews with stakeholders and public on propertiesof trustee for security law and order </t>
  </si>
  <si>
    <t>Conference venue constructed and furnished.</t>
  </si>
  <si>
    <t>2304001303091201xx20118</t>
  </si>
  <si>
    <t>Rehabilitation of the AG's Office and Offices of the old MOJ Annex.</t>
  </si>
  <si>
    <t xml:space="preserve">To enhance effective and efficient dispensation of Justice by promoting a good working environment. </t>
  </si>
  <si>
    <t>AG's Office &amp; Offices of the old MOJ Annex completed.</t>
  </si>
  <si>
    <t>2307007303091201xx20118</t>
  </si>
  <si>
    <t>Organising campaign on HIV/AIDS 2010 Work Plan.</t>
  </si>
  <si>
    <t>To reduce the incidence of HIV/AIDS among staff and the state in general</t>
  </si>
  <si>
    <t>HIV/AIDS 2010 Work Plan produced.</t>
  </si>
  <si>
    <t>2301001302071201xx20118</t>
  </si>
  <si>
    <t>Purchase of Motor Vehicle, (bus) Utility Car.</t>
  </si>
  <si>
    <t>To enhance local &amp; inter-State movement of the AGPT staff and the AG (Administrator- General)</t>
  </si>
  <si>
    <t>1no.Utility bus purchased</t>
  </si>
  <si>
    <t>2301002302081201xx20118</t>
  </si>
  <si>
    <t>Motor Cycles</t>
  </si>
  <si>
    <t>Purchase of 2 Motor cycles</t>
  </si>
  <si>
    <t>For easy dispatching</t>
  </si>
  <si>
    <t>2no.motor cycle purchased.</t>
  </si>
  <si>
    <t>IMPLEMENTING MINISTRY/AGENCY: CITIZEN'S RIGHT AND MEDIATION CENTRE</t>
  </si>
  <si>
    <t>ORGANIZATION, SUB ORGANIZATION AND SUB-SUB ORGANIZATIONAL CODE: 22/24/001</t>
  </si>
  <si>
    <t>2301001201060610xx201xx</t>
  </si>
  <si>
    <t>Purchase of a Toyota Hilux Van</t>
  </si>
  <si>
    <t xml:space="preserve">Toyota Jeep for easy access to rural areas. </t>
  </si>
  <si>
    <t xml:space="preserve">1No Toyota Jeep  Purchased </t>
  </si>
  <si>
    <t>2303009303091201xx201xx</t>
  </si>
  <si>
    <t>Rehabilitation of NBA block</t>
  </si>
  <si>
    <t>Purchase of Law books and other office materials</t>
  </si>
  <si>
    <t>Good working environment and tools for quick dispensation of Justice.</t>
  </si>
  <si>
    <t>NBA block rehabilitated</t>
  </si>
  <si>
    <t>IMPLEMENTING MINISTRY/AGENCY: JUDICIAL SERVICE COMMISSION</t>
  </si>
  <si>
    <t>Construction of Office Building</t>
  </si>
  <si>
    <t>Completion of fhe Construction of an office complex for the Judicial Service Commission at the 3 Arm Zone, Independence Layout, Enugu.</t>
  </si>
  <si>
    <t>For checks and balances between the Commission and the  Judiciary an office building is  now  being constructed behind the new  state Judiciary complex to enable the commission perform her statutory functions on the Judiciary.  This proposal was approved in the Year 2012 Estimates and has been roofed.</t>
  </si>
  <si>
    <t>Completion of construction , furnishing and commissioning of the project .</t>
  </si>
  <si>
    <t>Purchase of Vehicles for the Commission</t>
  </si>
  <si>
    <t>There is an urgent need for the purcahse of at least 2 No. Hilux Van, 4 No. 1.8 Litre Engine Toyota Corolla Cars and 1 No. Toyota Bus for the Commission.</t>
  </si>
  <si>
    <t>1no. Hilux Van purchased.</t>
  </si>
  <si>
    <t>2302001003091201xx20104</t>
  </si>
  <si>
    <t>Purchase of 16 No. Paded Executive Tables with (4) Drawers, 16 No. padded seats for the offices, provision of 3 No. Sets of Upholstery settees in the Secretary's Office.</t>
  </si>
  <si>
    <t>Currently in all the office, the furniture are old and inherited from old Anambra State and needed to be changed.</t>
  </si>
  <si>
    <t>16No. Padded Executive tables with 4 drawers, 16No. Padded seats and 3No. Sets of upholstery settes purchased.</t>
  </si>
  <si>
    <t>Purchase of Computer equipment for the commission</t>
  </si>
  <si>
    <t>There is no Computer Equipment existing or in use in the Commission</t>
  </si>
  <si>
    <t>Computer equipment and laptops purchased and installed.</t>
  </si>
  <si>
    <t>2302004803061201xx20104</t>
  </si>
  <si>
    <t>Purchase of communication Record Equipment</t>
  </si>
  <si>
    <t>Purchase of communication record equipment  for recording   proceedings of meetings of the commission.</t>
  </si>
  <si>
    <t>There is a need to purchase communication record equipment for the commission to record proceedings especially during sittings and interviews.</t>
  </si>
  <si>
    <t>Communication equipments procured and installed.</t>
  </si>
  <si>
    <t>2302009202011201xx20104</t>
  </si>
  <si>
    <t>Purchase of 6No.9kg CO2 fire Extinguishers for  use in the offices.</t>
  </si>
  <si>
    <t>To protect the estimated to be completed office building from probable  fire outbreak.</t>
  </si>
  <si>
    <t>6No. 9kg CO2 fire extinguisher purchased and installed.</t>
  </si>
  <si>
    <t>2302010303091201xx20104</t>
  </si>
  <si>
    <t>Purchase  of  Office Equipment</t>
  </si>
  <si>
    <t>(i) Purchase of 15No. Newclime steel cabinets with drawers for use in the offices.</t>
  </si>
  <si>
    <t>They are to replace old and unrepairable  cabinets.</t>
  </si>
  <si>
    <t>15No. Newclime steel cabinets with drawer purchased and put in use.</t>
  </si>
  <si>
    <t>(ii) 4 No.sharp photocopying machines model 5516</t>
  </si>
  <si>
    <t>They will help eliminate delay and exposure of security documents</t>
  </si>
  <si>
    <t>4No.sharp potocopiers purchased</t>
  </si>
  <si>
    <t>2306001304081201xx20104</t>
  </si>
  <si>
    <t>Purchase of Powre Generating Plant</t>
  </si>
  <si>
    <t>3No.27KVA sound proof  for office use</t>
  </si>
  <si>
    <t>To urgument the supply from public power sources</t>
  </si>
  <si>
    <t>3No. 27KVA sound proof purchased and installed.</t>
  </si>
  <si>
    <t>IMPLEMENTING MINISTRY/AGENCY: CUSTOMARY COURT OF APPEAL</t>
  </si>
  <si>
    <t>ORGANIZATION, SUB ORGANIZATION AND SUB-SUB ORGANIZATIONAL CODE: 44/01/001</t>
  </si>
  <si>
    <t>2301001201021201XX20118</t>
  </si>
  <si>
    <t>i)   Purchase of 1No Toyota Camry for Deputy Chief Registrar                   ii) 6No Toyata cars for Directors/Heads of Depts                                 iii) 1No 16 seaters Bus as Pool Vehicle</t>
  </si>
  <si>
    <t>1No Toyota Carmry,6No Toyota cars and 1No 16 seaters Bus purchased</t>
  </si>
  <si>
    <t>2304001201021201xx20104</t>
  </si>
  <si>
    <t>Rehabilitation of Customary Courts</t>
  </si>
  <si>
    <t>Rehabilitation of 5 out of 142 dilapidated Customary Court Buildings. 10 Customary Court</t>
  </si>
  <si>
    <t>The buildings and offices at the out stations are dilapidated due to lack of maintenance. 10No Customary Courts buildings need to be rehailitated annually to make the habitable</t>
  </si>
  <si>
    <t>Completion of at least 5No Ccustomary Courts buildings</t>
  </si>
  <si>
    <t>2302004201021201XX20104</t>
  </si>
  <si>
    <t>Purchase of Modern Court Recording Equipment</t>
  </si>
  <si>
    <t>Purchase and Installation of Recording equipment  ultra modern stenographic automatic recording machine and voice recognition transcription method and public address system.</t>
  </si>
  <si>
    <t>The Modern Court Recordingequipment is presently invogue in the nigerian Judiciary. The equipment facilitates the efficiency and effectiveness in the recording of proceedings in the courts</t>
  </si>
  <si>
    <t xml:space="preserve">            -</t>
  </si>
  <si>
    <t>Recording equipment, Stenographic automatic recording machine, Voice recognition transcription method and Public Address System purchased and installed</t>
  </si>
  <si>
    <t>Purchase of Library Equipment</t>
  </si>
  <si>
    <t>i) Purchase of Law books and journals ii) Provision of internet facilities with computer system at Customary Court of Appeal</t>
  </si>
  <si>
    <t>The Court requires well equipped modern library for its efficient operations</t>
  </si>
  <si>
    <t xml:space="preserve">   -</t>
  </si>
  <si>
    <t>Law books and Journals purchased  internet facilities with computer system provided</t>
  </si>
  <si>
    <t>IMPLEMENTING MINISTRY/AGENCY: MINISTRY OF LABOUR AND PRODUCTIVITY</t>
  </si>
  <si>
    <t>2302001901011201xx20104</t>
  </si>
  <si>
    <t>Executive tables and tables,2No. electric chairs and tables,5No.book shelves,2No.Radio sets and visitors chair.</t>
  </si>
  <si>
    <t>Too provide conducive working environment</t>
  </si>
  <si>
    <t>2302010901011201xx20104</t>
  </si>
  <si>
    <t>Photocopier,File cabinet,Fire proof,2No.TV Set(Flat screen),2No. Refridgerator</t>
  </si>
  <si>
    <t>2no.photocopier, 2no.file cabinet, 3no. Fire proof, 2no.flat screen TV, 2no.refridgerator purchased and installed.</t>
  </si>
  <si>
    <t>2302003901011201xx20104</t>
  </si>
  <si>
    <t>1no network printer, UPS,Stabilizer,Scanner, Extension cables</t>
  </si>
  <si>
    <t>To facilitate data capturing</t>
  </si>
  <si>
    <t>1no.printer,1no. UPS,1no. Stabilizer and extension cables purchased and installed.</t>
  </si>
  <si>
    <t>2301001302071201xx20104</t>
  </si>
  <si>
    <t>Procurement of 1no Hilux van</t>
  </si>
  <si>
    <t>To facilitate effective monitoring and carrying out investigations and routine inspections.</t>
  </si>
  <si>
    <t>1no. Hilux van purchased.</t>
  </si>
  <si>
    <t>2307002302091201xx20104</t>
  </si>
  <si>
    <t>Labour studies and survey</t>
  </si>
  <si>
    <t>Development of Software Database of unemployed persons in the State as a repository of Labour information</t>
  </si>
  <si>
    <t>To create a Data bank on unemployed persons in the State.</t>
  </si>
  <si>
    <t>Software Database for unemployed persons created</t>
  </si>
  <si>
    <t>Workers Education on Rights, Duties and Privilleges through Stakeholders</t>
  </si>
  <si>
    <t>To get workers informed of Labour Policies and Laws.</t>
  </si>
  <si>
    <t>Workers educated on Rights,Duties and Privilleges.</t>
  </si>
  <si>
    <t>SUMMARY OF BUDGET SECTORAL ALLOCATION</t>
  </si>
  <si>
    <t>TOTAL FOR 2013 N</t>
  </si>
  <si>
    <t>ENVIRONMENTAL</t>
  </si>
</sst>
</file>

<file path=xl/styles.xml><?xml version="1.0" encoding="utf-8"?>
<styleSheet xmlns="http://schemas.openxmlformats.org/spreadsheetml/2006/main">
  <numFmts count="18">
    <numFmt numFmtId="164" formatCode="_-* #,##0.00_-;\-* #,##0.00_-;_-* &quot;-&quot;??_-;_-@_-"/>
    <numFmt numFmtId="165" formatCode="_-* #,##0_-;\-* #,##0_-;_-* &quot;-&quot;??_-;_-@_-"/>
    <numFmt numFmtId="166" formatCode="_(* #,##0.00_);_(* \(#,##0.00\);_(* &quot;-&quot;??_);_(@_)"/>
    <numFmt numFmtId="167" formatCode="_(* #,##0_);_(* \(#,##0\);_(* &quot;-&quot;??_);_(@_)"/>
    <numFmt numFmtId="168" formatCode="_(* #,##0.000_);_(* \(#,##0.000\);_(* &quot;-&quot;??_);_(@_)"/>
    <numFmt numFmtId="169" formatCode="0.000"/>
    <numFmt numFmtId="170" formatCode="_(* #,##0.000_);_(* \(#,##0.000\);_(* &quot;-&quot;???_);_(@_)"/>
    <numFmt numFmtId="171" formatCode="_(* #,##0.0000000000_);_(* \(#,##0.0000000000\);_(* &quot;-&quot;??_);_(@_)"/>
    <numFmt numFmtId="172" formatCode="0.0000"/>
    <numFmt numFmtId="173" formatCode="_(&quot;$&quot;* #,##0.00_);_(&quot;$&quot;* \(#,##0.00\);_(&quot;$&quot;* &quot;-&quot;??_);_(@_)"/>
    <numFmt numFmtId="174" formatCode="#,##0.000"/>
    <numFmt numFmtId="175" formatCode="0.0"/>
    <numFmt numFmtId="176" formatCode="_-* #,##0.000_-;\-* #,##0.000_-;_-* &quot;-&quot;??_-;_-@_-"/>
    <numFmt numFmtId="177" formatCode="_(* #,##0.0_);_(* \(#,##0.0\);_(* &quot;-&quot;??_);_(@_)"/>
    <numFmt numFmtId="178" formatCode="0.000;[Red]0.000"/>
    <numFmt numFmtId="179" formatCode="_(* #,##0.0_);_(* \(#,##0.0\);_(* &quot;-&quot;???_);_(@_)"/>
    <numFmt numFmtId="180" formatCode="#,##0.0"/>
    <numFmt numFmtId="181" formatCode="#,##0.0000"/>
  </numFmts>
  <fonts count="7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2"/>
      <name val="Arial"/>
      <family val="2"/>
    </font>
    <font>
      <sz val="18"/>
      <name val="Arial"/>
      <family val="2"/>
    </font>
    <font>
      <sz val="14"/>
      <name val="Arial"/>
      <family val="2"/>
    </font>
    <font>
      <b/>
      <sz val="12"/>
      <name val="Arial"/>
      <family val="2"/>
    </font>
    <font>
      <sz val="10"/>
      <name val="Arial"/>
      <family val="2"/>
    </font>
    <font>
      <b/>
      <sz val="12"/>
      <name val="Calibri"/>
      <family val="2"/>
    </font>
    <font>
      <sz val="12"/>
      <name val="Arial"/>
      <family val="2"/>
    </font>
    <font>
      <sz val="16"/>
      <name val="Arial"/>
      <family val="2"/>
    </font>
    <font>
      <b/>
      <sz val="16"/>
      <name val="Arial"/>
      <family val="2"/>
    </font>
    <font>
      <b/>
      <u/>
      <sz val="14"/>
      <name val="Arial"/>
      <family val="2"/>
    </font>
    <font>
      <b/>
      <sz val="10"/>
      <name val="Arial"/>
      <family val="2"/>
    </font>
    <font>
      <b/>
      <sz val="18"/>
      <name val="Arial"/>
      <family val="2"/>
    </font>
    <font>
      <b/>
      <sz val="14"/>
      <name val="Arial"/>
      <family val="2"/>
    </font>
    <font>
      <b/>
      <sz val="12"/>
      <color theme="1"/>
      <name val="Arial Black"/>
      <family val="2"/>
    </font>
    <font>
      <sz val="12"/>
      <name val="Arial Black"/>
      <family val="2"/>
    </font>
    <font>
      <sz val="12"/>
      <color theme="1"/>
      <name val="Arial Black"/>
      <family val="2"/>
    </font>
    <font>
      <b/>
      <sz val="11"/>
      <color theme="1"/>
      <name val="Arial"/>
      <family val="2"/>
    </font>
    <font>
      <b/>
      <sz val="11"/>
      <name val="Arial"/>
      <family val="2"/>
    </font>
    <font>
      <b/>
      <sz val="12"/>
      <color theme="1"/>
      <name val="Calibri"/>
      <family val="2"/>
      <scheme val="minor"/>
    </font>
    <font>
      <b/>
      <u/>
      <sz val="12"/>
      <name val="Arial"/>
      <family val="2"/>
    </font>
    <font>
      <sz val="10"/>
      <name val="Arial Narrow"/>
      <family val="2"/>
    </font>
    <font>
      <b/>
      <sz val="10"/>
      <name val="Arial Narrow"/>
      <family val="2"/>
    </font>
    <font>
      <b/>
      <u/>
      <sz val="10"/>
      <name val="Arial Narrow"/>
      <family val="2"/>
    </font>
    <font>
      <b/>
      <u/>
      <sz val="14"/>
      <name val="Arial Narrow"/>
      <family val="2"/>
    </font>
    <font>
      <b/>
      <sz val="8"/>
      <name val="Arial Narrow"/>
      <family val="2"/>
    </font>
    <font>
      <u/>
      <sz val="10"/>
      <name val="Arial Narrow"/>
      <family val="2"/>
    </font>
    <font>
      <b/>
      <sz val="14"/>
      <name val="Arial Narrow"/>
      <family val="2"/>
    </font>
    <font>
      <sz val="10"/>
      <name val="Times New Roman"/>
      <family val="1"/>
    </font>
    <font>
      <b/>
      <u/>
      <sz val="10"/>
      <name val="Arial"/>
      <family val="2"/>
    </font>
    <font>
      <b/>
      <sz val="11"/>
      <name val="Arial Narrow"/>
      <family val="2"/>
    </font>
    <font>
      <sz val="8"/>
      <name val="Arial"/>
      <family val="2"/>
    </font>
    <font>
      <b/>
      <u/>
      <sz val="16"/>
      <name val="Arial"/>
      <family val="2"/>
    </font>
    <font>
      <b/>
      <sz val="12"/>
      <color theme="1"/>
      <name val="Arial"/>
      <family val="2"/>
    </font>
    <font>
      <sz val="10"/>
      <color theme="1"/>
      <name val="Arial"/>
      <family val="2"/>
    </font>
    <font>
      <b/>
      <u/>
      <sz val="12"/>
      <color theme="1"/>
      <name val="Arial"/>
      <family val="2"/>
    </font>
    <font>
      <sz val="8"/>
      <color theme="1"/>
      <name val="Arial"/>
      <family val="2"/>
    </font>
    <font>
      <b/>
      <sz val="8"/>
      <color theme="1"/>
      <name val="Arial"/>
      <family val="2"/>
    </font>
    <font>
      <sz val="11"/>
      <color rgb="FFFF0000"/>
      <name val="Calibri"/>
      <family val="2"/>
      <scheme val="minor"/>
    </font>
    <font>
      <b/>
      <sz val="10"/>
      <color theme="1"/>
      <name val="Arial"/>
      <family val="2"/>
    </font>
    <font>
      <sz val="10"/>
      <color rgb="FF000000"/>
      <name val="Arial"/>
      <family val="2"/>
    </font>
    <font>
      <sz val="11"/>
      <color indexed="8"/>
      <name val="Calibri"/>
      <family val="2"/>
    </font>
    <font>
      <b/>
      <sz val="11"/>
      <color rgb="FF000000"/>
      <name val="Arial"/>
      <family val="2"/>
    </font>
    <font>
      <sz val="10"/>
      <color theme="1"/>
      <name val="Calibri"/>
      <family val="2"/>
      <scheme val="minor"/>
    </font>
    <font>
      <b/>
      <sz val="10"/>
      <color theme="1"/>
      <name val="Calibri"/>
      <family val="2"/>
      <scheme val="minor"/>
    </font>
    <font>
      <u/>
      <sz val="10"/>
      <color theme="1"/>
      <name val="Calibri"/>
      <family val="2"/>
      <scheme val="minor"/>
    </font>
    <font>
      <b/>
      <sz val="10"/>
      <color indexed="8"/>
      <name val="Arial"/>
      <family val="2"/>
    </font>
    <font>
      <b/>
      <sz val="9"/>
      <color indexed="8"/>
      <name val="Arial"/>
      <family val="2"/>
    </font>
    <font>
      <b/>
      <sz val="9"/>
      <color theme="1"/>
      <name val="Arial"/>
      <family val="2"/>
    </font>
    <font>
      <b/>
      <sz val="8"/>
      <color indexed="8"/>
      <name val="Arial"/>
      <family val="2"/>
    </font>
    <font>
      <sz val="9"/>
      <color theme="1"/>
      <name val="Arial"/>
      <family val="2"/>
    </font>
    <font>
      <sz val="10"/>
      <color rgb="FF333333"/>
      <name val="Arial"/>
      <family val="2"/>
    </font>
    <font>
      <sz val="10"/>
      <color indexed="8"/>
      <name val="Arial"/>
      <family val="2"/>
    </font>
    <font>
      <sz val="10"/>
      <color rgb="FFFF0000"/>
      <name val="Arial"/>
      <family val="2"/>
    </font>
    <font>
      <sz val="10"/>
      <color theme="1"/>
      <name val="Ariai"/>
    </font>
    <font>
      <b/>
      <sz val="10"/>
      <name val="Calibri"/>
      <family val="2"/>
      <scheme val="minor"/>
    </font>
    <font>
      <sz val="10"/>
      <name val="Calibri"/>
      <family val="2"/>
      <scheme val="minor"/>
    </font>
    <font>
      <sz val="9"/>
      <name val="Arial"/>
      <family val="2"/>
    </font>
    <font>
      <b/>
      <sz val="10"/>
      <color rgb="FF000000"/>
      <name val="Arial"/>
      <family val="2"/>
    </font>
    <font>
      <sz val="10"/>
      <color theme="1"/>
      <name val="Calibri"/>
      <family val="2"/>
    </font>
    <font>
      <sz val="9"/>
      <color indexed="8"/>
      <name val="Calibri"/>
      <family val="2"/>
    </font>
    <font>
      <sz val="9"/>
      <color indexed="8"/>
      <name val="Arial"/>
      <family val="2"/>
    </font>
    <font>
      <sz val="9"/>
      <color rgb="FF000000"/>
      <name val="Arial"/>
      <family val="2"/>
    </font>
    <font>
      <sz val="9.5"/>
      <color theme="1"/>
      <name val="Calibri"/>
      <family val="2"/>
      <scheme val="minor"/>
    </font>
    <font>
      <sz val="9.5"/>
      <color theme="1"/>
      <name val="Arial"/>
      <family val="2"/>
    </font>
    <font>
      <b/>
      <sz val="9.5"/>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62">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medium">
        <color indexed="64"/>
      </left>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auto="1"/>
      </left>
      <right/>
      <top style="thin">
        <color auto="1"/>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s>
  <cellStyleXfs count="29">
    <xf numFmtId="0" fontId="0" fillId="0" borderId="0"/>
    <xf numFmtId="164"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165"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172" fontId="2"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73" fontId="10" fillId="0" borderId="0" applyFont="0" applyFill="0" applyBorder="0" applyAlignment="0" applyProtection="0"/>
    <xf numFmtId="0" fontId="10" fillId="0" borderId="0"/>
    <xf numFmtId="0" fontId="10" fillId="0" borderId="0"/>
    <xf numFmtId="0" fontId="46"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cellStyleXfs>
  <cellXfs count="1706">
    <xf numFmtId="0" fontId="0" fillId="0" borderId="0" xfId="0"/>
    <xf numFmtId="0" fontId="7" fillId="0" borderId="0" xfId="0" applyFont="1" applyAlignment="1"/>
    <xf numFmtId="0" fontId="8" fillId="0" borderId="0" xfId="0" applyFont="1"/>
    <xf numFmtId="0" fontId="9" fillId="0" borderId="1" xfId="0" applyFont="1" applyBorder="1" applyAlignment="1">
      <alignment horizontal="center"/>
    </xf>
    <xf numFmtId="0" fontId="11" fillId="0" borderId="4" xfId="0" applyFont="1" applyBorder="1" applyAlignment="1">
      <alignment horizontal="center"/>
    </xf>
    <xf numFmtId="0" fontId="12" fillId="0" borderId="5" xfId="0" applyFont="1" applyBorder="1"/>
    <xf numFmtId="165" fontId="13" fillId="0" borderId="5" xfId="1" applyNumberFormat="1" applyFont="1" applyBorder="1"/>
    <xf numFmtId="1" fontId="13" fillId="0" borderId="5" xfId="0" applyNumberFormat="1" applyFont="1" applyBorder="1" applyAlignment="1">
      <alignment horizontal="center"/>
    </xf>
    <xf numFmtId="0" fontId="12" fillId="0" borderId="6" xfId="0" applyFont="1" applyBorder="1"/>
    <xf numFmtId="165" fontId="13" fillId="0" borderId="6" xfId="1" applyNumberFormat="1" applyFont="1" applyBorder="1"/>
    <xf numFmtId="1" fontId="13" fillId="0" borderId="6" xfId="0" applyNumberFormat="1" applyFont="1" applyBorder="1" applyAlignment="1">
      <alignment horizontal="center"/>
    </xf>
    <xf numFmtId="0" fontId="12" fillId="0" borderId="7" xfId="0" applyFont="1" applyBorder="1"/>
    <xf numFmtId="165" fontId="13" fillId="0" borderId="7" xfId="1" applyNumberFormat="1" applyFont="1" applyBorder="1"/>
    <xf numFmtId="1" fontId="13" fillId="0" borderId="7" xfId="0" applyNumberFormat="1" applyFont="1" applyBorder="1" applyAlignment="1">
      <alignment horizontal="center"/>
    </xf>
    <xf numFmtId="0" fontId="9" fillId="0" borderId="8" xfId="0" applyFont="1" applyBorder="1"/>
    <xf numFmtId="165" fontId="14" fillId="0" borderId="4" xfId="1" applyNumberFormat="1" applyFont="1" applyBorder="1"/>
    <xf numFmtId="1" fontId="14" fillId="0" borderId="4" xfId="0" applyNumberFormat="1" applyFont="1" applyBorder="1" applyAlignment="1">
      <alignment horizontal="center"/>
    </xf>
    <xf numFmtId="0" fontId="0" fillId="0" borderId="0" xfId="0" applyBorder="1"/>
    <xf numFmtId="164" fontId="0" fillId="0" borderId="0" xfId="1" applyFont="1"/>
    <xf numFmtId="0" fontId="15" fillId="0" borderId="0" xfId="0" applyFont="1" applyBorder="1"/>
    <xf numFmtId="0" fontId="9" fillId="0" borderId="0" xfId="0" applyFont="1" applyBorder="1"/>
    <xf numFmtId="0" fontId="9" fillId="0" borderId="0" xfId="0" applyFont="1" applyBorder="1" applyAlignment="1">
      <alignment horizontal="center"/>
    </xf>
    <xf numFmtId="0" fontId="9" fillId="0" borderId="0" xfId="0" applyFont="1" applyBorder="1" applyAlignment="1">
      <alignment horizontal="center"/>
    </xf>
    <xf numFmtId="164" fontId="0" fillId="0" borderId="0" xfId="0" applyNumberFormat="1"/>
    <xf numFmtId="165" fontId="0" fillId="0" borderId="0" xfId="1" applyNumberFormat="1" applyFont="1" applyBorder="1"/>
    <xf numFmtId="165" fontId="10" fillId="0" borderId="0" xfId="0" applyNumberFormat="1" applyFont="1" applyBorder="1"/>
    <xf numFmtId="0" fontId="16" fillId="0" borderId="0" xfId="0" applyFont="1" applyBorder="1"/>
    <xf numFmtId="165" fontId="16" fillId="0" borderId="0" xfId="1" applyNumberFormat="1" applyFont="1" applyBorder="1"/>
    <xf numFmtId="0" fontId="10" fillId="0" borderId="0" xfId="0" applyFont="1" applyBorder="1"/>
    <xf numFmtId="0" fontId="9" fillId="0" borderId="4" xfId="0" applyFont="1" applyBorder="1" applyAlignment="1">
      <alignment horizontal="center" vertical="top"/>
    </xf>
    <xf numFmtId="0" fontId="9" fillId="0" borderId="11" xfId="0" applyFont="1" applyBorder="1" applyAlignment="1">
      <alignment horizontal="center"/>
    </xf>
    <xf numFmtId="0" fontId="9" fillId="0" borderId="4" xfId="0" applyFont="1" applyBorder="1" applyAlignment="1">
      <alignment horizontal="center"/>
    </xf>
    <xf numFmtId="0" fontId="20" fillId="0" borderId="4" xfId="0" applyFont="1" applyBorder="1" applyAlignment="1">
      <alignment horizontal="center"/>
    </xf>
    <xf numFmtId="0" fontId="21" fillId="2" borderId="12" xfId="0" applyFont="1" applyFill="1" applyBorder="1" applyAlignment="1">
      <alignment horizontal="center"/>
    </xf>
    <xf numFmtId="0" fontId="9" fillId="0" borderId="5" xfId="0" applyFont="1" applyBorder="1"/>
    <xf numFmtId="0" fontId="9" fillId="0" borderId="13" xfId="0" applyFont="1" applyBorder="1"/>
    <xf numFmtId="0" fontId="0" fillId="0" borderId="5" xfId="0" applyBorder="1"/>
    <xf numFmtId="0" fontId="0" fillId="0" borderId="13" xfId="0" applyBorder="1"/>
    <xf numFmtId="0" fontId="0" fillId="2" borderId="13" xfId="0" applyFill="1" applyBorder="1"/>
    <xf numFmtId="0" fontId="0" fillId="0" borderId="6" xfId="0" applyBorder="1"/>
    <xf numFmtId="0" fontId="0" fillId="0" borderId="14" xfId="0" applyBorder="1"/>
    <xf numFmtId="167" fontId="10" fillId="2" borderId="14" xfId="1" applyNumberFormat="1" applyFont="1" applyFill="1" applyBorder="1"/>
    <xf numFmtId="166" fontId="10" fillId="0" borderId="6" xfId="0" applyNumberFormat="1" applyFont="1" applyBorder="1"/>
    <xf numFmtId="167" fontId="10" fillId="2" borderId="14" xfId="1" applyNumberFormat="1" applyFont="1" applyFill="1" applyBorder="1" applyAlignment="1">
      <alignment horizontal="right"/>
    </xf>
    <xf numFmtId="167" fontId="10" fillId="0" borderId="6" xfId="0" applyNumberFormat="1" applyFont="1" applyBorder="1"/>
    <xf numFmtId="0" fontId="0" fillId="0" borderId="7" xfId="0" applyBorder="1"/>
    <xf numFmtId="0" fontId="0" fillId="0" borderId="16" xfId="0" applyBorder="1"/>
    <xf numFmtId="167" fontId="10" fillId="0" borderId="7" xfId="0" applyNumberFormat="1" applyFont="1" applyBorder="1"/>
    <xf numFmtId="167" fontId="10" fillId="2" borderId="16" xfId="1" applyNumberFormat="1" applyFont="1" applyFill="1" applyBorder="1"/>
    <xf numFmtId="0" fontId="0" fillId="0" borderId="8" xfId="0" applyBorder="1"/>
    <xf numFmtId="0" fontId="16" fillId="0" borderId="8" xfId="0" applyFont="1" applyBorder="1"/>
    <xf numFmtId="167" fontId="16" fillId="0" borderId="4" xfId="0" applyNumberFormat="1" applyFont="1" applyBorder="1"/>
    <xf numFmtId="167" fontId="22" fillId="2" borderId="12" xfId="1" applyNumberFormat="1" applyFont="1" applyFill="1" applyBorder="1"/>
    <xf numFmtId="0" fontId="10" fillId="2" borderId="13" xfId="0" applyFont="1" applyFill="1" applyBorder="1"/>
    <xf numFmtId="0" fontId="10" fillId="0" borderId="5" xfId="0" applyFont="1" applyBorder="1"/>
    <xf numFmtId="0" fontId="9" fillId="0" borderId="6" xfId="0" applyFont="1" applyBorder="1"/>
    <xf numFmtId="0" fontId="9" fillId="0" borderId="14" xfId="0" applyFont="1" applyBorder="1"/>
    <xf numFmtId="0" fontId="10" fillId="2" borderId="14" xfId="0" applyFont="1" applyFill="1" applyBorder="1"/>
    <xf numFmtId="0" fontId="10" fillId="0" borderId="6" xfId="0" applyFont="1" applyBorder="1"/>
    <xf numFmtId="0" fontId="10" fillId="0" borderId="16" xfId="0" applyFont="1" applyBorder="1"/>
    <xf numFmtId="0" fontId="10" fillId="0" borderId="7" xfId="0" applyFont="1" applyBorder="1"/>
    <xf numFmtId="2" fontId="16" fillId="0" borderId="4" xfId="0" applyNumberFormat="1" applyFont="1" applyBorder="1"/>
    <xf numFmtId="167" fontId="10" fillId="2" borderId="13" xfId="1" applyNumberFormat="1" applyFont="1" applyFill="1" applyBorder="1"/>
    <xf numFmtId="2" fontId="10" fillId="0" borderId="5" xfId="0" applyNumberFormat="1" applyFont="1" applyBorder="1"/>
    <xf numFmtId="0" fontId="0" fillId="0" borderId="14" xfId="0" applyBorder="1" applyAlignment="1">
      <alignment wrapText="1"/>
    </xf>
    <xf numFmtId="2" fontId="10" fillId="0" borderId="6" xfId="0" applyNumberFormat="1" applyFont="1" applyBorder="1"/>
    <xf numFmtId="2" fontId="10" fillId="0" borderId="7" xfId="0" applyNumberFormat="1" applyFont="1" applyBorder="1"/>
    <xf numFmtId="0" fontId="16" fillId="0" borderId="5" xfId="0" applyFont="1" applyBorder="1"/>
    <xf numFmtId="0" fontId="0" fillId="0" borderId="4" xfId="0" applyBorder="1"/>
    <xf numFmtId="1" fontId="16" fillId="0" borderId="4" xfId="0" applyNumberFormat="1" applyFont="1" applyBorder="1"/>
    <xf numFmtId="167" fontId="5" fillId="2" borderId="0" xfId="1" applyNumberFormat="1" applyFont="1" applyFill="1" applyBorder="1"/>
    <xf numFmtId="1" fontId="16" fillId="0" borderId="0" xfId="0" applyNumberFormat="1" applyFont="1" applyBorder="1"/>
    <xf numFmtId="165" fontId="0" fillId="2" borderId="13" xfId="1" applyNumberFormat="1" applyFont="1" applyFill="1" applyBorder="1"/>
    <xf numFmtId="0" fontId="16" fillId="0" borderId="4" xfId="0" applyFont="1" applyBorder="1"/>
    <xf numFmtId="0" fontId="0" fillId="0" borderId="18" xfId="0" applyBorder="1"/>
    <xf numFmtId="0" fontId="10" fillId="2" borderId="15" xfId="0" applyFont="1" applyFill="1" applyBorder="1"/>
    <xf numFmtId="0" fontId="10" fillId="0" borderId="18" xfId="0" applyFont="1" applyBorder="1"/>
    <xf numFmtId="0" fontId="23" fillId="0" borderId="4" xfId="0" applyFont="1" applyBorder="1"/>
    <xf numFmtId="0" fontId="10" fillId="0" borderId="4" xfId="0" applyFont="1" applyBorder="1"/>
    <xf numFmtId="0" fontId="0" fillId="2" borderId="0" xfId="0" applyFill="1"/>
    <xf numFmtId="0" fontId="25" fillId="0" borderId="0" xfId="0" applyFont="1"/>
    <xf numFmtId="0" fontId="16" fillId="0" borderId="8" xfId="0" applyFont="1" applyBorder="1" applyAlignment="1">
      <alignment horizontal="center" vertical="top" wrapText="1"/>
    </xf>
    <xf numFmtId="0" fontId="16" fillId="0" borderId="4" xfId="0" applyFont="1" applyBorder="1" applyAlignment="1">
      <alignment horizontal="center" vertical="top"/>
    </xf>
    <xf numFmtId="0" fontId="16" fillId="0" borderId="4" xfId="0" applyFont="1" applyBorder="1" applyAlignment="1">
      <alignment horizontal="center" vertical="top" wrapText="1"/>
    </xf>
    <xf numFmtId="0" fontId="16" fillId="0" borderId="2" xfId="0" applyFont="1" applyBorder="1" applyAlignment="1">
      <alignment horizontal="center" vertical="top" wrapText="1"/>
    </xf>
    <xf numFmtId="0" fontId="26" fillId="3" borderId="5" xfId="0" applyFont="1" applyFill="1" applyBorder="1" applyAlignment="1">
      <alignment horizontal="left" wrapText="1"/>
    </xf>
    <xf numFmtId="0" fontId="26" fillId="0" borderId="5" xfId="0" applyFont="1" applyBorder="1"/>
    <xf numFmtId="165" fontId="10" fillId="0" borderId="5" xfId="1" applyNumberFormat="1" applyFont="1" applyBorder="1"/>
    <xf numFmtId="165" fontId="10" fillId="0" borderId="6" xfId="1" applyNumberFormat="1" applyFont="1" applyBorder="1"/>
    <xf numFmtId="0" fontId="26" fillId="3" borderId="6" xfId="0" applyFont="1" applyFill="1" applyBorder="1" applyAlignment="1">
      <alignment horizontal="left" vertical="top" wrapText="1"/>
    </xf>
    <xf numFmtId="0" fontId="26" fillId="0" borderId="6" xfId="0" applyFont="1" applyBorder="1"/>
    <xf numFmtId="0" fontId="26" fillId="0" borderId="6" xfId="0" applyFont="1" applyBorder="1" applyAlignment="1"/>
    <xf numFmtId="0" fontId="26" fillId="3" borderId="7" xfId="0" applyFont="1" applyFill="1" applyBorder="1" applyAlignment="1">
      <alignment horizontal="left" vertical="top" wrapText="1"/>
    </xf>
    <xf numFmtId="165" fontId="10" fillId="0" borderId="7" xfId="1" applyNumberFormat="1" applyFont="1" applyBorder="1"/>
    <xf numFmtId="0" fontId="26" fillId="3" borderId="8" xfId="0" applyFont="1" applyFill="1" applyBorder="1" applyAlignment="1">
      <alignment horizontal="left" vertical="top" wrapText="1"/>
    </xf>
    <xf numFmtId="165" fontId="16" fillId="0" borderId="4" xfId="1" applyNumberFormat="1" applyFont="1" applyBorder="1"/>
    <xf numFmtId="0" fontId="26" fillId="3" borderId="6" xfId="0" applyFont="1" applyFill="1" applyBorder="1" applyAlignment="1">
      <alignment wrapText="1"/>
    </xf>
    <xf numFmtId="0" fontId="10" fillId="0" borderId="6" xfId="0" applyFont="1" applyBorder="1" applyAlignment="1">
      <alignment vertical="top"/>
    </xf>
    <xf numFmtId="165" fontId="10" fillId="0" borderId="6" xfId="1" applyNumberFormat="1" applyFont="1" applyBorder="1" applyAlignment="1">
      <alignment vertical="top"/>
    </xf>
    <xf numFmtId="165" fontId="10" fillId="0" borderId="6" xfId="1" applyNumberFormat="1" applyFont="1" applyBorder="1" applyAlignment="1">
      <alignment horizontal="right" vertical="top" wrapText="1"/>
    </xf>
    <xf numFmtId="0" fontId="10" fillId="0" borderId="8" xfId="0" applyFont="1" applyBorder="1"/>
    <xf numFmtId="0" fontId="10" fillId="0" borderId="0" xfId="0" applyFont="1"/>
    <xf numFmtId="0" fontId="28" fillId="3" borderId="0" xfId="0" applyFont="1" applyFill="1" applyBorder="1" applyAlignment="1">
      <alignment horizontal="left" wrapText="1"/>
    </xf>
    <xf numFmtId="0" fontId="29" fillId="0" borderId="0" xfId="0" applyFont="1"/>
    <xf numFmtId="0" fontId="10" fillId="3" borderId="0" xfId="0" applyFont="1" applyFill="1"/>
    <xf numFmtId="0" fontId="30" fillId="3" borderId="4" xfId="0" applyFont="1" applyFill="1" applyBorder="1" applyAlignment="1">
      <alignment vertical="top" wrapText="1"/>
    </xf>
    <xf numFmtId="0" fontId="26" fillId="3" borderId="4" xfId="0" applyFont="1" applyFill="1" applyBorder="1" applyAlignment="1">
      <alignment vertical="top" wrapText="1"/>
    </xf>
    <xf numFmtId="0" fontId="26" fillId="3" borderId="2" xfId="0" applyFont="1" applyFill="1" applyBorder="1" applyAlignment="1">
      <alignment vertical="top" wrapText="1"/>
    </xf>
    <xf numFmtId="0" fontId="27" fillId="3" borderId="3" xfId="0" applyFont="1" applyFill="1" applyBorder="1" applyAlignment="1">
      <alignment horizontal="center" vertical="top" wrapText="1"/>
    </xf>
    <xf numFmtId="0" fontId="27" fillId="3" borderId="8"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12" xfId="0" applyFont="1" applyFill="1" applyBorder="1" applyAlignment="1">
      <alignment horizontal="center" vertical="top" wrapText="1"/>
    </xf>
    <xf numFmtId="0" fontId="27" fillId="3" borderId="4" xfId="0" applyFont="1" applyFill="1" applyBorder="1" applyAlignment="1">
      <alignment horizontal="center" wrapText="1"/>
    </xf>
    <xf numFmtId="0" fontId="27" fillId="3" borderId="4" xfId="0" quotePrefix="1" applyFont="1" applyFill="1" applyBorder="1" applyAlignment="1">
      <alignment horizontal="center" vertical="top" wrapText="1"/>
    </xf>
    <xf numFmtId="0" fontId="27" fillId="3" borderId="12" xfId="0" quotePrefix="1" applyFont="1" applyFill="1" applyBorder="1" applyAlignment="1">
      <alignment horizontal="center" vertical="top" wrapText="1"/>
    </xf>
    <xf numFmtId="0" fontId="27" fillId="3" borderId="5" xfId="0" applyFont="1" applyFill="1" applyBorder="1" applyAlignment="1">
      <alignment horizontal="center" vertical="top" wrapText="1"/>
    </xf>
    <xf numFmtId="0" fontId="27" fillId="3" borderId="5" xfId="0" applyFont="1" applyFill="1" applyBorder="1" applyAlignment="1">
      <alignment horizontal="center" wrapText="1"/>
    </xf>
    <xf numFmtId="0" fontId="29" fillId="3" borderId="5" xfId="0" applyFont="1" applyFill="1" applyBorder="1" applyAlignment="1">
      <alignment wrapText="1"/>
    </xf>
    <xf numFmtId="0" fontId="27" fillId="3" borderId="5" xfId="0" applyFont="1" applyFill="1" applyBorder="1" applyAlignment="1">
      <alignment wrapText="1"/>
    </xf>
    <xf numFmtId="0" fontId="27" fillId="3" borderId="5" xfId="0" applyFont="1" applyFill="1" applyBorder="1" applyAlignment="1">
      <alignment vertical="top" wrapText="1"/>
    </xf>
    <xf numFmtId="0" fontId="26" fillId="0" borderId="6" xfId="0" applyFont="1" applyBorder="1" applyAlignment="1">
      <alignment horizontal="center" vertical="top" wrapText="1"/>
    </xf>
    <xf numFmtId="0" fontId="26" fillId="3" borderId="6" xfId="0" applyFont="1" applyFill="1" applyBorder="1" applyAlignment="1">
      <alignment horizontal="center" wrapText="1"/>
    </xf>
    <xf numFmtId="0" fontId="28" fillId="0" borderId="6" xfId="0" applyFont="1" applyBorder="1" applyAlignment="1">
      <alignment wrapText="1"/>
    </xf>
    <xf numFmtId="0" fontId="10" fillId="3" borderId="6" xfId="0" applyFont="1" applyFill="1" applyBorder="1"/>
    <xf numFmtId="0" fontId="26" fillId="0" borderId="6" xfId="0" applyFont="1" applyBorder="1" applyAlignment="1">
      <alignment wrapText="1"/>
    </xf>
    <xf numFmtId="167" fontId="10" fillId="0" borderId="6" xfId="1" applyNumberFormat="1" applyFont="1" applyBorder="1" applyAlignment="1"/>
    <xf numFmtId="167" fontId="10" fillId="3" borderId="6" xfId="1" applyNumberFormat="1" applyFont="1" applyFill="1" applyBorder="1" applyAlignment="1">
      <alignment horizontal="center" wrapText="1"/>
    </xf>
    <xf numFmtId="3" fontId="10" fillId="3" borderId="6" xfId="0" applyNumberFormat="1" applyFont="1" applyFill="1" applyBorder="1" applyAlignment="1">
      <alignment horizontal="right" wrapText="1"/>
    </xf>
    <xf numFmtId="167" fontId="10" fillId="3" borderId="6" xfId="1" applyNumberFormat="1" applyFont="1" applyFill="1" applyBorder="1" applyAlignment="1">
      <alignment horizontal="left" wrapText="1"/>
    </xf>
    <xf numFmtId="167" fontId="10" fillId="0" borderId="6" xfId="1" applyNumberFormat="1" applyFont="1" applyBorder="1" applyAlignment="1">
      <alignment horizontal="right"/>
    </xf>
    <xf numFmtId="164" fontId="10" fillId="3" borderId="6" xfId="1" applyFont="1" applyFill="1" applyBorder="1" applyAlignment="1">
      <alignment horizontal="left" wrapText="1"/>
    </xf>
    <xf numFmtId="3" fontId="10" fillId="3" borderId="6" xfId="0" applyNumberFormat="1" applyFont="1" applyFill="1" applyBorder="1" applyAlignment="1">
      <alignment wrapText="1"/>
    </xf>
    <xf numFmtId="167" fontId="10" fillId="3" borderId="6" xfId="1" applyNumberFormat="1" applyFont="1" applyFill="1" applyBorder="1" applyAlignment="1">
      <alignment wrapText="1"/>
    </xf>
    <xf numFmtId="167" fontId="10" fillId="0" borderId="6" xfId="1" applyNumberFormat="1" applyFont="1" applyFill="1" applyBorder="1" applyAlignment="1"/>
    <xf numFmtId="0" fontId="26" fillId="0" borderId="6" xfId="0" applyFont="1" applyBorder="1" applyAlignment="1">
      <alignment vertical="top" wrapText="1"/>
    </xf>
    <xf numFmtId="0" fontId="26" fillId="3" borderId="6" xfId="0" applyFont="1" applyFill="1" applyBorder="1" applyAlignment="1">
      <alignment horizontal="center" vertical="top" wrapText="1"/>
    </xf>
    <xf numFmtId="167" fontId="10" fillId="3" borderId="6" xfId="1" applyNumberFormat="1" applyFont="1" applyFill="1" applyBorder="1" applyAlignment="1">
      <alignment horizontal="right" wrapText="1"/>
    </xf>
    <xf numFmtId="165" fontId="10" fillId="3" borderId="6" xfId="1" applyNumberFormat="1" applyFont="1" applyFill="1" applyBorder="1" applyAlignment="1">
      <alignment wrapText="1"/>
    </xf>
    <xf numFmtId="167" fontId="16" fillId="3" borderId="6" xfId="1" applyNumberFormat="1" applyFont="1" applyFill="1" applyBorder="1" applyAlignment="1">
      <alignment wrapText="1"/>
    </xf>
    <xf numFmtId="0" fontId="16" fillId="3" borderId="6" xfId="0" applyFont="1" applyFill="1" applyBorder="1" applyAlignment="1">
      <alignment wrapText="1"/>
    </xf>
    <xf numFmtId="167" fontId="10" fillId="3" borderId="6" xfId="1" applyNumberFormat="1" applyFont="1" applyFill="1" applyBorder="1" applyAlignment="1"/>
    <xf numFmtId="0" fontId="10" fillId="3" borderId="6" xfId="0" applyFont="1" applyFill="1" applyBorder="1" applyAlignment="1">
      <alignment wrapText="1"/>
    </xf>
    <xf numFmtId="0" fontId="26" fillId="0" borderId="7" xfId="0" applyFont="1" applyBorder="1" applyAlignment="1">
      <alignment horizontal="center" vertical="top" wrapText="1"/>
    </xf>
    <xf numFmtId="0" fontId="26" fillId="3" borderId="7" xfId="0" applyFont="1" applyFill="1" applyBorder="1" applyAlignment="1">
      <alignment horizontal="center" vertical="top" wrapText="1"/>
    </xf>
    <xf numFmtId="0" fontId="26" fillId="0" borderId="7" xfId="0" applyFont="1" applyBorder="1" applyAlignment="1">
      <alignment wrapText="1"/>
    </xf>
    <xf numFmtId="167" fontId="10" fillId="0" borderId="7" xfId="1" applyNumberFormat="1" applyFont="1" applyBorder="1" applyAlignment="1"/>
    <xf numFmtId="167" fontId="10" fillId="3" borderId="7" xfId="1" applyNumberFormat="1" applyFont="1" applyFill="1" applyBorder="1" applyAlignment="1">
      <alignment wrapText="1"/>
    </xf>
    <xf numFmtId="0" fontId="27" fillId="0" borderId="4" xfId="0" applyFont="1" applyBorder="1" applyAlignment="1">
      <alignment horizontal="center" vertical="top" wrapText="1"/>
    </xf>
    <xf numFmtId="0" fontId="27" fillId="0" borderId="4" xfId="0" applyFont="1" applyBorder="1" applyAlignment="1">
      <alignment horizontal="center" wrapText="1"/>
    </xf>
    <xf numFmtId="3" fontId="16" fillId="3" borderId="4" xfId="0" applyNumberFormat="1" applyFont="1" applyFill="1" applyBorder="1" applyAlignment="1">
      <alignment wrapText="1"/>
    </xf>
    <xf numFmtId="167" fontId="16" fillId="3" borderId="4" xfId="1" applyNumberFormat="1" applyFont="1" applyFill="1" applyBorder="1" applyAlignment="1">
      <alignment wrapText="1"/>
    </xf>
    <xf numFmtId="0" fontId="26" fillId="0" borderId="0" xfId="0" applyFont="1"/>
    <xf numFmtId="0" fontId="27" fillId="3" borderId="0" xfId="0" applyFont="1" applyFill="1"/>
    <xf numFmtId="0" fontId="26" fillId="3" borderId="0" xfId="0" applyFont="1" applyFill="1"/>
    <xf numFmtId="0" fontId="28" fillId="0" borderId="0" xfId="0" applyFont="1"/>
    <xf numFmtId="0" fontId="27" fillId="0" borderId="0" xfId="0" applyFont="1"/>
    <xf numFmtId="0" fontId="28" fillId="3" borderId="0" xfId="0" applyFont="1" applyFill="1" applyBorder="1" applyAlignment="1">
      <alignment horizontal="left" vertical="top" wrapText="1"/>
    </xf>
    <xf numFmtId="0" fontId="27" fillId="3" borderId="1" xfId="0" applyFont="1" applyFill="1" applyBorder="1" applyAlignment="1">
      <alignment horizontal="center" vertical="top" wrapText="1"/>
    </xf>
    <xf numFmtId="0" fontId="30" fillId="3" borderId="12" xfId="0" applyFont="1" applyFill="1" applyBorder="1" applyAlignment="1">
      <alignment vertical="top" wrapText="1"/>
    </xf>
    <xf numFmtId="0" fontId="27" fillId="3" borderId="25" xfId="0" applyFont="1" applyFill="1" applyBorder="1" applyAlignment="1">
      <alignment horizontal="center" vertical="top" wrapText="1"/>
    </xf>
    <xf numFmtId="0" fontId="26" fillId="3" borderId="8" xfId="0" applyFont="1" applyFill="1" applyBorder="1" applyAlignment="1">
      <alignment vertical="top" wrapText="1"/>
    </xf>
    <xf numFmtId="0" fontId="27" fillId="3" borderId="4" xfId="0" applyFont="1" applyFill="1" applyBorder="1" applyAlignment="1">
      <alignment vertical="top" wrapText="1"/>
    </xf>
    <xf numFmtId="0" fontId="27" fillId="3" borderId="2" xfId="0" applyFont="1" applyFill="1" applyBorder="1" applyAlignment="1">
      <alignment vertical="top" wrapText="1"/>
    </xf>
    <xf numFmtId="0" fontId="26" fillId="3" borderId="3" xfId="0" applyFont="1" applyFill="1" applyBorder="1" applyAlignment="1">
      <alignment vertical="top" wrapText="1"/>
    </xf>
    <xf numFmtId="167" fontId="16" fillId="3" borderId="5" xfId="1" applyNumberFormat="1" applyFont="1" applyFill="1" applyBorder="1" applyAlignment="1">
      <alignment wrapText="1"/>
    </xf>
    <xf numFmtId="167" fontId="16" fillId="3" borderId="5" xfId="1" applyNumberFormat="1" applyFont="1" applyFill="1" applyBorder="1" applyAlignment="1">
      <alignment vertical="top" wrapText="1"/>
    </xf>
    <xf numFmtId="0" fontId="27" fillId="0" borderId="6" xfId="0" applyFont="1" applyBorder="1" applyAlignment="1">
      <alignment horizontal="center" vertical="top" wrapText="1"/>
    </xf>
    <xf numFmtId="167" fontId="16" fillId="3" borderId="6" xfId="1" applyNumberFormat="1" applyFont="1" applyFill="1" applyBorder="1" applyAlignment="1">
      <alignment vertical="top" wrapText="1"/>
    </xf>
    <xf numFmtId="0" fontId="28" fillId="0" borderId="6" xfId="0" applyFont="1" applyBorder="1" applyAlignment="1">
      <alignment vertical="top" wrapText="1"/>
    </xf>
    <xf numFmtId="164" fontId="10" fillId="0" borderId="6" xfId="1" applyFont="1" applyBorder="1" applyAlignment="1"/>
    <xf numFmtId="0" fontId="0" fillId="0" borderId="0" xfId="0" quotePrefix="1"/>
    <xf numFmtId="164" fontId="10" fillId="0" borderId="6" xfId="1" applyFont="1" applyFill="1" applyBorder="1" applyAlignment="1"/>
    <xf numFmtId="0" fontId="10" fillId="0" borderId="6" xfId="0" applyFont="1" applyBorder="1" applyAlignment="1"/>
    <xf numFmtId="3" fontId="10" fillId="0" borderId="6" xfId="0" applyNumberFormat="1" applyFont="1" applyBorder="1" applyAlignment="1"/>
    <xf numFmtId="164" fontId="10" fillId="3" borderId="6" xfId="1" applyFont="1" applyFill="1" applyBorder="1" applyAlignment="1">
      <alignment wrapText="1"/>
    </xf>
    <xf numFmtId="0" fontId="27" fillId="0" borderId="6" xfId="0" applyFont="1" applyBorder="1" applyAlignment="1">
      <alignment vertical="top" wrapText="1"/>
    </xf>
    <xf numFmtId="0" fontId="26" fillId="0" borderId="5" xfId="0" applyFont="1" applyBorder="1" applyAlignment="1">
      <alignment horizontal="center" vertical="top" wrapText="1"/>
    </xf>
    <xf numFmtId="0" fontId="26" fillId="3" borderId="5" xfId="0" applyFont="1" applyFill="1" applyBorder="1" applyAlignment="1">
      <alignment horizontal="center" vertical="top" wrapText="1"/>
    </xf>
    <xf numFmtId="0" fontId="26" fillId="0" borderId="5" xfId="0" applyFont="1" applyBorder="1" applyAlignment="1">
      <alignment wrapText="1"/>
    </xf>
    <xf numFmtId="3" fontId="10" fillId="0" borderId="5" xfId="0" applyNumberFormat="1" applyFont="1" applyBorder="1" applyAlignment="1"/>
    <xf numFmtId="167" fontId="10" fillId="3" borderId="5" xfId="1" applyNumberFormat="1" applyFont="1" applyFill="1" applyBorder="1" applyAlignment="1">
      <alignment wrapText="1"/>
    </xf>
    <xf numFmtId="167" fontId="16" fillId="3" borderId="6" xfId="1" applyNumberFormat="1" applyFont="1" applyFill="1" applyBorder="1" applyAlignment="1">
      <alignment horizontal="right" wrapText="1"/>
    </xf>
    <xf numFmtId="165" fontId="10" fillId="3" borderId="0" xfId="1" applyNumberFormat="1" applyFont="1" applyFill="1" applyAlignment="1"/>
    <xf numFmtId="165" fontId="10" fillId="0" borderId="6" xfId="1" applyNumberFormat="1" applyFont="1" applyBorder="1" applyAlignment="1"/>
    <xf numFmtId="3" fontId="10" fillId="3" borderId="6" xfId="0" applyNumberFormat="1" applyFont="1" applyFill="1" applyBorder="1" applyAlignment="1"/>
    <xf numFmtId="0" fontId="27" fillId="0" borderId="6" xfId="0" applyFont="1" applyBorder="1" applyAlignment="1">
      <alignment wrapText="1"/>
    </xf>
    <xf numFmtId="0" fontId="28" fillId="0" borderId="6" xfId="0" applyFont="1" applyBorder="1" applyAlignment="1">
      <alignment horizontal="left" wrapText="1"/>
    </xf>
    <xf numFmtId="0" fontId="26" fillId="3" borderId="7" xfId="0" applyFont="1" applyFill="1" applyBorder="1" applyAlignment="1">
      <alignment wrapText="1"/>
    </xf>
    <xf numFmtId="0" fontId="28" fillId="3" borderId="6" xfId="0" applyFont="1" applyFill="1" applyBorder="1" applyAlignment="1">
      <alignment wrapText="1"/>
    </xf>
    <xf numFmtId="0" fontId="26" fillId="0" borderId="0" xfId="0" applyFont="1" applyBorder="1" applyAlignment="1">
      <alignment horizontal="center" vertical="top" wrapText="1"/>
    </xf>
    <xf numFmtId="0" fontId="26" fillId="3" borderId="0" xfId="0" applyFont="1" applyFill="1" applyBorder="1" applyAlignment="1">
      <alignment horizontal="center" vertical="top" wrapText="1"/>
    </xf>
    <xf numFmtId="0" fontId="27" fillId="0" borderId="0" xfId="0" applyFont="1" applyBorder="1" applyAlignment="1">
      <alignment vertical="top" wrapText="1"/>
    </xf>
    <xf numFmtId="167" fontId="16" fillId="3" borderId="0" xfId="1" applyNumberFormat="1" applyFont="1" applyFill="1" applyBorder="1" applyAlignment="1">
      <alignment wrapText="1"/>
    </xf>
    <xf numFmtId="167" fontId="16" fillId="3" borderId="0" xfId="1" applyNumberFormat="1" applyFont="1" applyFill="1" applyBorder="1" applyAlignment="1">
      <alignment vertical="top" wrapText="1"/>
    </xf>
    <xf numFmtId="0" fontId="31" fillId="0" borderId="0" xfId="0" applyFont="1"/>
    <xf numFmtId="167" fontId="26" fillId="0" borderId="0" xfId="1" applyNumberFormat="1" applyFont="1"/>
    <xf numFmtId="167" fontId="26" fillId="3" borderId="0" xfId="1" applyNumberFormat="1" applyFont="1" applyFill="1"/>
    <xf numFmtId="0" fontId="30" fillId="3" borderId="8" xfId="0" applyFont="1" applyFill="1" applyBorder="1" applyAlignment="1">
      <alignment vertical="top" wrapText="1"/>
    </xf>
    <xf numFmtId="0" fontId="26" fillId="3" borderId="12" xfId="0" applyFont="1" applyFill="1" applyBorder="1" applyAlignment="1">
      <alignment vertical="top" wrapText="1"/>
    </xf>
    <xf numFmtId="0" fontId="27" fillId="3" borderId="31" xfId="0" applyFont="1" applyFill="1" applyBorder="1" applyAlignment="1">
      <alignment horizontal="center" vertical="top" wrapText="1"/>
    </xf>
    <xf numFmtId="0" fontId="27" fillId="3" borderId="31" xfId="0" applyFont="1" applyFill="1" applyBorder="1" applyAlignment="1">
      <alignment horizontal="center" wrapText="1"/>
    </xf>
    <xf numFmtId="0" fontId="27" fillId="3" borderId="29" xfId="0" quotePrefix="1" applyFont="1" applyFill="1" applyBorder="1" applyAlignment="1">
      <alignment horizontal="center" vertical="top" wrapText="1"/>
    </xf>
    <xf numFmtId="167" fontId="27" fillId="3" borderId="5" xfId="1" applyNumberFormat="1" applyFont="1" applyFill="1" applyBorder="1" applyAlignment="1">
      <alignment wrapText="1"/>
    </xf>
    <xf numFmtId="167" fontId="27" fillId="3" borderId="5" xfId="1" applyNumberFormat="1" applyFont="1" applyFill="1" applyBorder="1" applyAlignment="1">
      <alignment vertical="top" wrapText="1"/>
    </xf>
    <xf numFmtId="167" fontId="27" fillId="3" borderId="6" xfId="1" applyNumberFormat="1" applyFont="1" applyFill="1" applyBorder="1" applyAlignment="1">
      <alignment wrapText="1"/>
    </xf>
    <xf numFmtId="167" fontId="27" fillId="3" borderId="6" xfId="1" applyNumberFormat="1" applyFont="1" applyFill="1" applyBorder="1" applyAlignment="1">
      <alignment vertical="top" wrapText="1"/>
    </xf>
    <xf numFmtId="0" fontId="27" fillId="0" borderId="2" xfId="0" applyFont="1" applyBorder="1" applyAlignment="1">
      <alignment horizontal="center" vertical="top" wrapText="1"/>
    </xf>
    <xf numFmtId="167" fontId="16" fillId="3" borderId="2" xfId="1" applyNumberFormat="1" applyFont="1" applyFill="1" applyBorder="1" applyAlignment="1">
      <alignment wrapText="1"/>
    </xf>
    <xf numFmtId="0" fontId="30" fillId="3" borderId="2" xfId="0" applyFont="1" applyFill="1" applyBorder="1" applyAlignment="1">
      <alignment vertical="top" wrapText="1"/>
    </xf>
    <xf numFmtId="0" fontId="27" fillId="3" borderId="8" xfId="0" applyFont="1" applyFill="1" applyBorder="1" applyAlignment="1">
      <alignment vertical="top" wrapText="1"/>
    </xf>
    <xf numFmtId="167" fontId="26" fillId="3" borderId="6" xfId="1" applyNumberFormat="1" applyFont="1" applyFill="1" applyBorder="1" applyAlignment="1">
      <alignment vertical="top" wrapText="1"/>
    </xf>
    <xf numFmtId="167" fontId="10" fillId="3" borderId="0" xfId="1" applyNumberFormat="1" applyFont="1" applyFill="1" applyBorder="1" applyAlignment="1">
      <alignment wrapText="1"/>
    </xf>
    <xf numFmtId="0" fontId="10" fillId="0" borderId="6" xfId="0" applyFont="1" applyBorder="1" applyAlignment="1">
      <alignment horizontal="right"/>
    </xf>
    <xf numFmtId="0" fontId="27" fillId="0" borderId="2" xfId="0" applyFont="1" applyBorder="1" applyAlignment="1">
      <alignment wrapText="1"/>
    </xf>
    <xf numFmtId="0" fontId="27" fillId="0" borderId="0" xfId="0" applyFont="1" applyBorder="1" applyAlignment="1">
      <alignment wrapText="1"/>
    </xf>
    <xf numFmtId="0" fontId="27" fillId="0" borderId="0" xfId="0" applyFont="1" applyBorder="1" applyAlignment="1">
      <alignment horizontal="center" vertical="top" wrapText="1"/>
    </xf>
    <xf numFmtId="0" fontId="27" fillId="3" borderId="0" xfId="0" applyFont="1" applyFill="1" applyBorder="1" applyAlignment="1">
      <alignment horizontal="center" vertical="top" wrapText="1"/>
    </xf>
    <xf numFmtId="167" fontId="27" fillId="3" borderId="0" xfId="1" applyNumberFormat="1" applyFont="1" applyFill="1" applyBorder="1" applyAlignment="1">
      <alignment vertical="top" wrapText="1"/>
    </xf>
    <xf numFmtId="167" fontId="27" fillId="3" borderId="0" xfId="1" applyNumberFormat="1" applyFont="1" applyFill="1" applyBorder="1" applyAlignment="1">
      <alignment wrapText="1"/>
    </xf>
    <xf numFmtId="0" fontId="27" fillId="3" borderId="17" xfId="0" applyFont="1" applyFill="1" applyBorder="1" applyAlignment="1">
      <alignment vertical="top" wrapText="1"/>
    </xf>
    <xf numFmtId="0" fontId="27" fillId="3" borderId="1" xfId="0" applyFont="1" applyFill="1" applyBorder="1" applyAlignment="1">
      <alignment vertical="top" wrapText="1"/>
    </xf>
    <xf numFmtId="0" fontId="27" fillId="3" borderId="10" xfId="0" applyFont="1" applyFill="1" applyBorder="1" applyAlignment="1">
      <alignment vertical="top" wrapText="1"/>
    </xf>
    <xf numFmtId="0" fontId="16" fillId="0" borderId="6" xfId="0" applyFont="1" applyBorder="1" applyAlignment="1">
      <alignment horizontal="center" wrapText="1"/>
    </xf>
    <xf numFmtId="0" fontId="10" fillId="0" borderId="6" xfId="0" applyFont="1" applyBorder="1" applyAlignment="1">
      <alignment wrapText="1"/>
    </xf>
    <xf numFmtId="0" fontId="16" fillId="3" borderId="6" xfId="0" applyFont="1" applyFill="1" applyBorder="1" applyAlignment="1">
      <alignment horizontal="center" wrapText="1"/>
    </xf>
    <xf numFmtId="165" fontId="10" fillId="0" borderId="6" xfId="1" applyNumberFormat="1" applyFont="1" applyBorder="1" applyAlignment="1">
      <alignment horizontal="center" wrapText="1"/>
    </xf>
    <xf numFmtId="165" fontId="10" fillId="0" borderId="6" xfId="1" applyNumberFormat="1" applyFont="1" applyBorder="1" applyAlignment="1">
      <alignment wrapText="1"/>
    </xf>
    <xf numFmtId="165" fontId="10" fillId="3" borderId="6" xfId="1" applyNumberFormat="1" applyFont="1" applyFill="1" applyBorder="1" applyAlignment="1">
      <alignment horizontal="center" wrapText="1"/>
    </xf>
    <xf numFmtId="164" fontId="10" fillId="0" borderId="6" xfId="1" applyFont="1" applyBorder="1" applyAlignment="1">
      <alignment horizontal="center" wrapText="1"/>
    </xf>
    <xf numFmtId="167" fontId="10" fillId="0" borderId="6" xfId="1" applyNumberFormat="1" applyFont="1" applyBorder="1" applyAlignment="1">
      <alignment horizontal="right" wrapText="1"/>
    </xf>
    <xf numFmtId="164" fontId="10" fillId="3" borderId="6" xfId="1" applyFont="1" applyFill="1" applyBorder="1" applyAlignment="1">
      <alignment horizontal="center" wrapText="1"/>
    </xf>
    <xf numFmtId="0" fontId="27" fillId="3" borderId="2" xfId="0" applyFont="1" applyFill="1" applyBorder="1" applyAlignment="1">
      <alignment horizontal="center" vertical="top" wrapText="1"/>
    </xf>
    <xf numFmtId="0" fontId="29" fillId="0" borderId="0" xfId="0" applyFont="1" applyBorder="1" applyAlignment="1"/>
    <xf numFmtId="167" fontId="26" fillId="3" borderId="0" xfId="1" applyNumberFormat="1" applyFont="1" applyFill="1" applyBorder="1" applyAlignment="1">
      <alignment vertical="top" wrapText="1"/>
    </xf>
    <xf numFmtId="167" fontId="26" fillId="3" borderId="0" xfId="1" applyNumberFormat="1" applyFont="1" applyFill="1" applyBorder="1" applyAlignment="1">
      <alignment wrapText="1"/>
    </xf>
    <xf numFmtId="0" fontId="27" fillId="3" borderId="10" xfId="0" applyFont="1" applyFill="1" applyBorder="1" applyAlignment="1">
      <alignment horizontal="center" vertical="top" wrapText="1"/>
    </xf>
    <xf numFmtId="0" fontId="30" fillId="3" borderId="17" xfId="0" applyFont="1" applyFill="1" applyBorder="1" applyAlignment="1">
      <alignment horizontal="center" vertical="top" wrapText="1"/>
    </xf>
    <xf numFmtId="0" fontId="30" fillId="3" borderId="1" xfId="0" applyFont="1" applyFill="1" applyBorder="1" applyAlignment="1">
      <alignment horizontal="center" vertical="top" wrapText="1"/>
    </xf>
    <xf numFmtId="0" fontId="30" fillId="3" borderId="9" xfId="0" applyFont="1" applyFill="1" applyBorder="1" applyAlignment="1">
      <alignment horizontal="center" vertical="top" wrapText="1"/>
    </xf>
    <xf numFmtId="0" fontId="27" fillId="3" borderId="12" xfId="0" applyFont="1" applyFill="1" applyBorder="1" applyAlignment="1">
      <alignment horizontal="center" wrapText="1"/>
    </xf>
    <xf numFmtId="0" fontId="27" fillId="3" borderId="2" xfId="0" quotePrefix="1" applyFont="1" applyFill="1" applyBorder="1" applyAlignment="1">
      <alignment horizontal="center" vertical="top" wrapText="1"/>
    </xf>
    <xf numFmtId="0" fontId="27" fillId="3" borderId="6" xfId="0" applyFont="1" applyFill="1" applyBorder="1" applyAlignment="1">
      <alignment horizontal="center" vertical="top" wrapText="1"/>
    </xf>
    <xf numFmtId="167" fontId="16" fillId="3" borderId="2" xfId="1" applyNumberFormat="1" applyFont="1" applyFill="1" applyBorder="1" applyAlignment="1">
      <alignment vertical="top" wrapText="1"/>
    </xf>
    <xf numFmtId="167" fontId="16" fillId="3" borderId="4" xfId="1" applyNumberFormat="1" applyFont="1" applyFill="1" applyBorder="1" applyAlignment="1">
      <alignment vertical="top" wrapText="1"/>
    </xf>
    <xf numFmtId="0" fontId="27" fillId="0" borderId="7" xfId="0" applyFont="1" applyBorder="1" applyAlignment="1">
      <alignment horizontal="center" vertical="top" wrapText="1"/>
    </xf>
    <xf numFmtId="0" fontId="27" fillId="3" borderId="7" xfId="0" applyFont="1" applyFill="1" applyBorder="1" applyAlignment="1">
      <alignment horizontal="center" vertical="top" wrapText="1"/>
    </xf>
    <xf numFmtId="0" fontId="27" fillId="0" borderId="7" xfId="0" applyFont="1" applyBorder="1" applyAlignment="1">
      <alignment wrapText="1"/>
    </xf>
    <xf numFmtId="167" fontId="16" fillId="3" borderId="7" xfId="1" applyNumberFormat="1" applyFont="1" applyFill="1" applyBorder="1" applyAlignment="1">
      <alignment wrapText="1"/>
    </xf>
    <xf numFmtId="0" fontId="30" fillId="3" borderId="10" xfId="0" applyFont="1" applyFill="1" applyBorder="1" applyAlignment="1">
      <alignment horizontal="center" vertical="top" wrapText="1"/>
    </xf>
    <xf numFmtId="0" fontId="32" fillId="3" borderId="5" xfId="0" applyFont="1" applyFill="1" applyBorder="1" applyAlignment="1">
      <alignment wrapText="1"/>
    </xf>
    <xf numFmtId="0" fontId="27" fillId="0" borderId="7" xfId="0" applyFont="1" applyBorder="1" applyAlignment="1">
      <alignment vertical="top" wrapText="1"/>
    </xf>
    <xf numFmtId="0" fontId="27" fillId="0" borderId="4" xfId="0" applyFont="1" applyBorder="1" applyAlignment="1">
      <alignment vertical="top" wrapText="1"/>
    </xf>
    <xf numFmtId="0" fontId="27" fillId="0" borderId="2" xfId="0" applyFont="1" applyBorder="1" applyAlignment="1">
      <alignment vertical="top" wrapText="1"/>
    </xf>
    <xf numFmtId="167" fontId="26" fillId="3" borderId="0" xfId="1" applyNumberFormat="1" applyFont="1" applyFill="1" applyBorder="1"/>
    <xf numFmtId="0" fontId="27" fillId="3" borderId="12" xfId="0" applyFont="1" applyFill="1" applyBorder="1" applyAlignment="1">
      <alignment vertical="top" wrapText="1"/>
    </xf>
    <xf numFmtId="0" fontId="10" fillId="3" borderId="5" xfId="0" applyFont="1" applyFill="1" applyBorder="1"/>
    <xf numFmtId="0" fontId="16" fillId="3" borderId="6" xfId="0" applyFont="1" applyFill="1" applyBorder="1" applyAlignment="1">
      <alignment vertical="top" wrapText="1"/>
    </xf>
    <xf numFmtId="167" fontId="10" fillId="3" borderId="6" xfId="1" applyNumberFormat="1" applyFont="1" applyFill="1" applyBorder="1" applyAlignment="1">
      <alignment horizontal="right"/>
    </xf>
    <xf numFmtId="0" fontId="33" fillId="0" borderId="0" xfId="0" applyFont="1"/>
    <xf numFmtId="0" fontId="16" fillId="0" borderId="0" xfId="0" applyFont="1"/>
    <xf numFmtId="164" fontId="10" fillId="0" borderId="0" xfId="1" applyFont="1"/>
    <xf numFmtId="166" fontId="10" fillId="0" borderId="0" xfId="0" applyNumberFormat="1" applyFont="1"/>
    <xf numFmtId="0" fontId="16" fillId="0" borderId="0" xfId="0" applyFont="1" applyBorder="1" applyAlignment="1">
      <alignment horizontal="center"/>
    </xf>
    <xf numFmtId="0" fontId="16" fillId="0" borderId="0" xfId="0" quotePrefix="1" applyFont="1" applyBorder="1" applyAlignment="1">
      <alignment horizontal="center"/>
    </xf>
    <xf numFmtId="0" fontId="16" fillId="0" borderId="0" xfId="0" quotePrefix="1" applyFont="1" applyBorder="1"/>
    <xf numFmtId="0" fontId="16" fillId="0" borderId="0" xfId="0" quotePrefix="1" applyFont="1" applyFill="1" applyBorder="1" applyAlignment="1">
      <alignment horizontal="center"/>
    </xf>
    <xf numFmtId="3" fontId="0" fillId="0" borderId="0" xfId="0" applyNumberFormat="1" applyBorder="1"/>
    <xf numFmtId="0" fontId="0" fillId="0" borderId="0" xfId="0" applyFont="1" applyFill="1" applyBorder="1"/>
    <xf numFmtId="0" fontId="10" fillId="0" borderId="0" xfId="0" applyFont="1" applyFill="1" applyBorder="1"/>
    <xf numFmtId="0" fontId="10" fillId="0" borderId="0" xfId="0" applyFont="1" applyBorder="1" applyAlignment="1">
      <alignment horizontal="right"/>
    </xf>
    <xf numFmtId="167" fontId="10" fillId="3" borderId="18" xfId="1" applyNumberFormat="1" applyFont="1" applyFill="1" applyBorder="1" applyAlignment="1">
      <alignment wrapText="1"/>
    </xf>
    <xf numFmtId="167" fontId="10" fillId="3" borderId="6" xfId="1" applyNumberFormat="1" applyFont="1" applyFill="1" applyBorder="1" applyAlignment="1">
      <alignment vertical="top" wrapText="1"/>
    </xf>
    <xf numFmtId="0" fontId="26" fillId="0" borderId="6" xfId="0" applyFont="1" applyBorder="1" applyAlignment="1">
      <alignment horizontal="center" vertical="top"/>
    </xf>
    <xf numFmtId="0" fontId="0" fillId="0" borderId="6" xfId="0" applyBorder="1" applyAlignment="1">
      <alignment horizontal="right"/>
    </xf>
    <xf numFmtId="2" fontId="16" fillId="0" borderId="6" xfId="0" applyNumberFormat="1" applyFont="1" applyBorder="1"/>
    <xf numFmtId="2" fontId="10" fillId="0" borderId="18" xfId="0" applyNumberFormat="1" applyFont="1" applyBorder="1"/>
    <xf numFmtId="0" fontId="34" fillId="0" borderId="6" xfId="0" applyFont="1" applyBorder="1" applyAlignment="1">
      <alignment wrapText="1"/>
    </xf>
    <xf numFmtId="0" fontId="10" fillId="0" borderId="6" xfId="0" applyFont="1" applyFill="1" applyBorder="1"/>
    <xf numFmtId="165" fontId="0" fillId="0" borderId="6" xfId="1" applyNumberFormat="1" applyFont="1" applyBorder="1"/>
    <xf numFmtId="165" fontId="0" fillId="0" borderId="6" xfId="1" applyNumberFormat="1" applyFont="1" applyBorder="1" applyAlignment="1">
      <alignment horizontal="right"/>
    </xf>
    <xf numFmtId="167" fontId="10" fillId="3" borderId="7" xfId="1" applyNumberFormat="1" applyFont="1" applyFill="1" applyBorder="1" applyAlignment="1">
      <alignment horizontal="right" wrapText="1"/>
    </xf>
    <xf numFmtId="167" fontId="10" fillId="3" borderId="6" xfId="1" applyNumberFormat="1" applyFont="1" applyFill="1" applyBorder="1" applyAlignment="1">
      <alignment horizontal="right" vertical="top" wrapText="1"/>
    </xf>
    <xf numFmtId="0" fontId="26" fillId="0" borderId="4" xfId="0" applyFont="1" applyBorder="1" applyAlignment="1">
      <alignment horizontal="center" vertical="top" wrapText="1"/>
    </xf>
    <xf numFmtId="0" fontId="26" fillId="0" borderId="2" xfId="0" applyFont="1" applyBorder="1" applyAlignment="1">
      <alignment horizontal="center" vertical="top" wrapText="1"/>
    </xf>
    <xf numFmtId="0" fontId="26" fillId="3" borderId="2" xfId="0" applyFont="1" applyFill="1" applyBorder="1" applyAlignment="1">
      <alignment horizontal="center" vertical="top" wrapText="1"/>
    </xf>
    <xf numFmtId="167" fontId="0" fillId="0" borderId="6" xfId="0" applyNumberFormat="1" applyBorder="1"/>
    <xf numFmtId="0" fontId="34" fillId="0" borderId="5" xfId="0" applyFont="1" applyBorder="1" applyAlignment="1">
      <alignment wrapText="1"/>
    </xf>
    <xf numFmtId="164" fontId="10" fillId="0" borderId="0" xfId="1" applyFont="1" applyBorder="1" applyAlignment="1">
      <alignment horizontal="center" wrapText="1"/>
    </xf>
    <xf numFmtId="165" fontId="10" fillId="0" borderId="0" xfId="1" applyNumberFormat="1" applyFont="1" applyBorder="1" applyAlignment="1">
      <alignment horizontal="center" wrapText="1"/>
    </xf>
    <xf numFmtId="0" fontId="10" fillId="0" borderId="7" xfId="0" applyFont="1" applyFill="1" applyBorder="1"/>
    <xf numFmtId="164" fontId="10" fillId="0" borderId="7" xfId="1" applyFont="1" applyBorder="1" applyAlignment="1">
      <alignment horizontal="center" wrapText="1"/>
    </xf>
    <xf numFmtId="165" fontId="0" fillId="0" borderId="7" xfId="1" applyNumberFormat="1" applyFont="1" applyBorder="1"/>
    <xf numFmtId="165" fontId="10" fillId="0" borderId="7" xfId="1" applyNumberFormat="1" applyFont="1" applyBorder="1" applyAlignment="1">
      <alignment horizontal="center" wrapText="1"/>
    </xf>
    <xf numFmtId="0" fontId="0" fillId="0" borderId="12" xfId="0" applyBorder="1"/>
    <xf numFmtId="0" fontId="16" fillId="0" borderId="12" xfId="0" applyFont="1" applyBorder="1"/>
    <xf numFmtId="165" fontId="16" fillId="0" borderId="12" xfId="1" applyNumberFormat="1" applyFont="1" applyBorder="1"/>
    <xf numFmtId="0" fontId="16" fillId="0" borderId="12" xfId="0" applyFont="1" applyFill="1" applyBorder="1"/>
    <xf numFmtId="167" fontId="16" fillId="0" borderId="12" xfId="0" applyNumberFormat="1" applyFont="1" applyBorder="1"/>
    <xf numFmtId="165" fontId="16" fillId="0" borderId="4" xfId="0" applyNumberFormat="1" applyFont="1" applyBorder="1"/>
    <xf numFmtId="165" fontId="16" fillId="0" borderId="12" xfId="0" applyNumberFormat="1" applyFont="1" applyBorder="1"/>
    <xf numFmtId="0" fontId="23" fillId="0" borderId="4" xfId="0" applyFont="1" applyFill="1" applyBorder="1"/>
    <xf numFmtId="165" fontId="23" fillId="0" borderId="12" xfId="0" applyNumberFormat="1" applyFont="1" applyBorder="1"/>
    <xf numFmtId="165" fontId="23" fillId="0" borderId="4" xfId="0" applyNumberFormat="1" applyFont="1" applyBorder="1"/>
    <xf numFmtId="165" fontId="23" fillId="0" borderId="12" xfId="1" applyNumberFormat="1" applyFont="1" applyBorder="1"/>
    <xf numFmtId="165" fontId="23" fillId="0" borderId="4" xfId="1" applyNumberFormat="1" applyFont="1" applyBorder="1"/>
    <xf numFmtId="165" fontId="23" fillId="0" borderId="2" xfId="1" applyNumberFormat="1" applyFont="1" applyBorder="1"/>
    <xf numFmtId="0" fontId="35" fillId="0" borderId="4" xfId="0" applyFont="1" applyBorder="1"/>
    <xf numFmtId="165" fontId="36" fillId="0" borderId="6" xfId="1" applyNumberFormat="1" applyFont="1" applyBorder="1" applyAlignment="1">
      <alignment wrapText="1"/>
    </xf>
    <xf numFmtId="0" fontId="26" fillId="3" borderId="4" xfId="0" applyFont="1" applyFill="1" applyBorder="1" applyAlignment="1">
      <alignment horizontal="center" vertical="top" wrapText="1"/>
    </xf>
    <xf numFmtId="0" fontId="26" fillId="0" borderId="7" xfId="0" applyFont="1" applyBorder="1" applyAlignment="1">
      <alignment vertical="top" wrapText="1"/>
    </xf>
    <xf numFmtId="167" fontId="10" fillId="0" borderId="7" xfId="1" applyNumberFormat="1" applyFont="1" applyBorder="1" applyAlignment="1">
      <alignment horizontal="right" wrapText="1"/>
    </xf>
    <xf numFmtId="164" fontId="10" fillId="3" borderId="7" xfId="1" applyFont="1" applyFill="1" applyBorder="1" applyAlignment="1">
      <alignment horizontal="center" wrapText="1"/>
    </xf>
    <xf numFmtId="0" fontId="12" fillId="0" borderId="0" xfId="0" applyFont="1" applyBorder="1"/>
    <xf numFmtId="165" fontId="13" fillId="0" borderId="0" xfId="1" applyNumberFormat="1" applyFont="1" applyBorder="1"/>
    <xf numFmtId="165" fontId="14" fillId="0" borderId="0" xfId="1" applyNumberFormat="1" applyFont="1" applyBorder="1"/>
    <xf numFmtId="0" fontId="7" fillId="0" borderId="0" xfId="0" applyFont="1" applyBorder="1" applyAlignment="1"/>
    <xf numFmtId="0" fontId="8" fillId="0" borderId="0" xfId="0" applyFont="1" applyBorder="1"/>
    <xf numFmtId="0" fontId="13" fillId="0" borderId="0" xfId="0" applyFont="1" applyBorder="1"/>
    <xf numFmtId="0" fontId="14" fillId="0" borderId="0" xfId="0" applyFont="1" applyBorder="1" applyAlignment="1">
      <alignment horizontal="center"/>
    </xf>
    <xf numFmtId="165" fontId="13" fillId="0" borderId="0" xfId="0" applyNumberFormat="1" applyFont="1" applyBorder="1"/>
    <xf numFmtId="165" fontId="10" fillId="3" borderId="7" xfId="1" applyNumberFormat="1" applyFont="1" applyFill="1" applyBorder="1" applyAlignment="1">
      <alignment horizontal="center" wrapText="1"/>
    </xf>
    <xf numFmtId="164" fontId="16" fillId="0" borderId="12" xfId="0" applyNumberFormat="1" applyFont="1" applyBorder="1"/>
    <xf numFmtId="167" fontId="16" fillId="0" borderId="2" xfId="0" applyNumberFormat="1" applyFont="1" applyBorder="1"/>
    <xf numFmtId="0" fontId="27" fillId="3" borderId="1" xfId="0" applyFont="1" applyFill="1" applyBorder="1" applyAlignment="1">
      <alignment horizontal="center" vertical="top" wrapText="1"/>
    </xf>
    <xf numFmtId="0" fontId="27" fillId="3" borderId="25" xfId="0" applyFont="1" applyFill="1" applyBorder="1" applyAlignment="1">
      <alignment horizontal="center" vertical="top" wrapText="1"/>
    </xf>
    <xf numFmtId="0" fontId="26" fillId="0" borderId="0" xfId="0" applyFont="1" applyBorder="1" applyAlignment="1">
      <alignment vertical="top" wrapText="1"/>
    </xf>
    <xf numFmtId="0" fontId="26" fillId="0" borderId="0" xfId="0" applyFont="1" applyBorder="1" applyAlignment="1">
      <alignment wrapText="1"/>
    </xf>
    <xf numFmtId="0" fontId="29" fillId="0" borderId="0" xfId="0" applyFont="1" applyBorder="1"/>
    <xf numFmtId="0" fontId="10" fillId="3" borderId="0" xfId="0" applyFont="1" applyFill="1" applyBorder="1"/>
    <xf numFmtId="0" fontId="0" fillId="0" borderId="17" xfId="0" applyBorder="1"/>
    <xf numFmtId="0" fontId="0" fillId="0" borderId="1" xfId="0" applyBorder="1"/>
    <xf numFmtId="0" fontId="0" fillId="0" borderId="10" xfId="0" applyBorder="1"/>
    <xf numFmtId="0" fontId="16" fillId="0" borderId="10" xfId="0" applyFont="1" applyBorder="1"/>
    <xf numFmtId="167" fontId="16" fillId="0" borderId="1" xfId="0" applyNumberFormat="1" applyFont="1" applyBorder="1"/>
    <xf numFmtId="167" fontId="16" fillId="0" borderId="10" xfId="0" applyNumberFormat="1" applyFont="1" applyBorder="1"/>
    <xf numFmtId="0" fontId="10" fillId="0" borderId="33" xfId="0" applyFont="1" applyBorder="1"/>
    <xf numFmtId="0" fontId="26" fillId="3" borderId="1" xfId="0" applyFont="1" applyFill="1" applyBorder="1" applyAlignment="1">
      <alignment vertical="top" wrapText="1"/>
    </xf>
    <xf numFmtId="0" fontId="26" fillId="3" borderId="25" xfId="0" applyFont="1" applyFill="1" applyBorder="1" applyAlignment="1">
      <alignment vertical="top" wrapText="1"/>
    </xf>
    <xf numFmtId="0" fontId="4" fillId="0" borderId="0" xfId="6"/>
    <xf numFmtId="0" fontId="41" fillId="0" borderId="1" xfId="6" applyFont="1" applyBorder="1" applyAlignment="1">
      <alignment horizontal="center"/>
    </xf>
    <xf numFmtId="0" fontId="41" fillId="0" borderId="10" xfId="6" applyFont="1" applyBorder="1" applyAlignment="1">
      <alignment horizontal="center"/>
    </xf>
    <xf numFmtId="0" fontId="42" fillId="0" borderId="4" xfId="6" applyFont="1" applyBorder="1" applyAlignment="1">
      <alignment horizontal="center" vertical="top" wrapText="1"/>
    </xf>
    <xf numFmtId="0" fontId="42" fillId="0" borderId="12" xfId="6" applyFont="1" applyBorder="1" applyAlignment="1">
      <alignment horizontal="center" vertical="top" wrapText="1"/>
    </xf>
    <xf numFmtId="164" fontId="42" fillId="0" borderId="12" xfId="7" applyFont="1" applyBorder="1" applyAlignment="1">
      <alignment horizontal="center" vertical="center"/>
    </xf>
    <xf numFmtId="0" fontId="42" fillId="0" borderId="2" xfId="6" applyFont="1" applyBorder="1" applyAlignment="1">
      <alignment horizontal="center" vertical="top" wrapText="1"/>
    </xf>
    <xf numFmtId="0" fontId="42" fillId="0" borderId="4" xfId="6" applyFont="1" applyBorder="1" applyAlignment="1">
      <alignment horizontal="center" vertical="top"/>
    </xf>
    <xf numFmtId="0" fontId="42" fillId="0" borderId="3" xfId="6" applyFont="1" applyBorder="1"/>
    <xf numFmtId="0" fontId="42" fillId="0" borderId="31" xfId="6" applyFont="1" applyBorder="1"/>
    <xf numFmtId="0" fontId="4" fillId="0" borderId="31" xfId="6" applyBorder="1"/>
    <xf numFmtId="0" fontId="42" fillId="0" borderId="4" xfId="6" applyFont="1" applyBorder="1" applyAlignment="1">
      <alignment horizontal="center" wrapText="1"/>
    </xf>
    <xf numFmtId="0" fontId="42" fillId="0" borderId="11" xfId="6" applyFont="1" applyBorder="1" applyAlignment="1">
      <alignment horizontal="center" wrapText="1"/>
    </xf>
    <xf numFmtId="0" fontId="42" fillId="0" borderId="4" xfId="6" applyFont="1" applyBorder="1" applyAlignment="1">
      <alignment horizontal="center"/>
    </xf>
    <xf numFmtId="0" fontId="42" fillId="0" borderId="3" xfId="6" applyFont="1" applyBorder="1" applyAlignment="1">
      <alignment horizontal="center"/>
    </xf>
    <xf numFmtId="0" fontId="42" fillId="0" borderId="31" xfId="6" applyFont="1" applyBorder="1" applyAlignment="1">
      <alignment horizontal="center" vertical="top"/>
    </xf>
    <xf numFmtId="0" fontId="42" fillId="0" borderId="29" xfId="6" applyFont="1" applyBorder="1" applyAlignment="1">
      <alignment horizontal="center"/>
    </xf>
    <xf numFmtId="0" fontId="41" fillId="0" borderId="5" xfId="6" applyFont="1" applyBorder="1" applyAlignment="1"/>
    <xf numFmtId="164" fontId="41" fillId="0" borderId="5" xfId="7" applyFont="1" applyBorder="1" applyAlignment="1"/>
    <xf numFmtId="0" fontId="41" fillId="0" borderId="5" xfId="6" applyFont="1" applyBorder="1"/>
    <xf numFmtId="3" fontId="41" fillId="0" borderId="5" xfId="6" applyNumberFormat="1" applyFont="1" applyBorder="1"/>
    <xf numFmtId="165" fontId="41" fillId="0" borderId="5" xfId="7" applyNumberFormat="1" applyFont="1" applyBorder="1"/>
    <xf numFmtId="165" fontId="41" fillId="0" borderId="5" xfId="6" applyNumberFormat="1" applyFont="1" applyBorder="1"/>
    <xf numFmtId="0" fontId="41" fillId="0" borderId="6" xfId="6" applyFont="1" applyBorder="1" applyAlignment="1"/>
    <xf numFmtId="164" fontId="41" fillId="0" borderId="6" xfId="7" applyFont="1" applyBorder="1" applyAlignment="1"/>
    <xf numFmtId="0" fontId="41" fillId="0" borderId="6" xfId="6" applyFont="1" applyBorder="1"/>
    <xf numFmtId="3" fontId="41" fillId="0" borderId="6" xfId="6" applyNumberFormat="1" applyFont="1" applyBorder="1"/>
    <xf numFmtId="165" fontId="41" fillId="0" borderId="6" xfId="6" applyNumberFormat="1" applyFont="1" applyBorder="1"/>
    <xf numFmtId="165" fontId="41" fillId="0" borderId="6" xfId="7" applyNumberFormat="1" applyFont="1" applyBorder="1"/>
    <xf numFmtId="165" fontId="41" fillId="0" borderId="18" xfId="7" applyNumberFormat="1" applyFont="1" applyFill="1" applyBorder="1"/>
    <xf numFmtId="3" fontId="41" fillId="0" borderId="6" xfId="6" applyNumberFormat="1" applyFont="1" applyBorder="1" applyAlignment="1"/>
    <xf numFmtId="0" fontId="41" fillId="0" borderId="0" xfId="6" applyFont="1"/>
    <xf numFmtId="164" fontId="41" fillId="0" borderId="6" xfId="7" applyFont="1" applyBorder="1"/>
    <xf numFmtId="0" fontId="41" fillId="0" borderId="18" xfId="6" applyFont="1" applyBorder="1" applyAlignment="1"/>
    <xf numFmtId="0" fontId="41" fillId="0" borderId="15" xfId="6" applyFont="1" applyBorder="1" applyAlignment="1"/>
    <xf numFmtId="0" fontId="41" fillId="0" borderId="28" xfId="6" applyFont="1" applyBorder="1" applyAlignment="1"/>
    <xf numFmtId="164" fontId="41" fillId="0" borderId="28" xfId="7" applyFont="1" applyBorder="1" applyAlignment="1"/>
    <xf numFmtId="3" fontId="41" fillId="0" borderId="41" xfId="6" applyNumberFormat="1" applyFont="1" applyBorder="1"/>
    <xf numFmtId="0" fontId="41" fillId="0" borderId="41" xfId="6" applyFont="1" applyBorder="1" applyAlignment="1"/>
    <xf numFmtId="165" fontId="41" fillId="0" borderId="41" xfId="7" applyNumberFormat="1" applyFont="1" applyBorder="1"/>
    <xf numFmtId="165" fontId="41" fillId="0" borderId="41" xfId="6" applyNumberFormat="1" applyFont="1" applyBorder="1"/>
    <xf numFmtId="165" fontId="41" fillId="0" borderId="18" xfId="6" applyNumberFormat="1" applyFont="1" applyBorder="1"/>
    <xf numFmtId="0" fontId="41" fillId="0" borderId="8" xfId="6" applyFont="1" applyBorder="1" applyAlignment="1"/>
    <xf numFmtId="0" fontId="41" fillId="0" borderId="4" xfId="6" applyFont="1" applyBorder="1" applyAlignment="1"/>
    <xf numFmtId="0" fontId="42" fillId="0" borderId="11" xfId="6" applyFont="1" applyBorder="1" applyAlignment="1"/>
    <xf numFmtId="164" fontId="42" fillId="0" borderId="3" xfId="7" applyFont="1" applyBorder="1" applyAlignment="1"/>
    <xf numFmtId="165" fontId="42" fillId="0" borderId="3" xfId="7" applyNumberFormat="1" applyFont="1" applyBorder="1"/>
    <xf numFmtId="3" fontId="42" fillId="0" borderId="31" xfId="6" applyNumberFormat="1" applyFont="1" applyBorder="1" applyAlignment="1"/>
    <xf numFmtId="3" fontId="42" fillId="0" borderId="31" xfId="6" applyNumberFormat="1" applyFont="1" applyBorder="1"/>
    <xf numFmtId="165" fontId="42" fillId="0" borderId="3" xfId="6" applyNumberFormat="1" applyFont="1" applyBorder="1"/>
    <xf numFmtId="165" fontId="42" fillId="0" borderId="31" xfId="6" applyNumberFormat="1" applyFont="1" applyBorder="1"/>
    <xf numFmtId="165" fontId="42" fillId="0" borderId="4" xfId="6" applyNumberFormat="1" applyFont="1" applyBorder="1"/>
    <xf numFmtId="165" fontId="4" fillId="0" borderId="0" xfId="6" applyNumberFormat="1" applyFont="1"/>
    <xf numFmtId="0" fontId="41" fillId="0" borderId="7" xfId="6" applyFont="1" applyBorder="1" applyAlignment="1"/>
    <xf numFmtId="164" fontId="41" fillId="0" borderId="7" xfId="7" applyFont="1" applyBorder="1" applyAlignment="1"/>
    <xf numFmtId="0" fontId="41" fillId="0" borderId="7" xfId="6" applyFont="1" applyBorder="1"/>
    <xf numFmtId="165" fontId="41" fillId="0" borderId="7" xfId="6" applyNumberFormat="1" applyFont="1" applyBorder="1"/>
    <xf numFmtId="0" fontId="41" fillId="0" borderId="4" xfId="6" applyFont="1" applyBorder="1"/>
    <xf numFmtId="0" fontId="41" fillId="0" borderId="8" xfId="6" applyFont="1" applyBorder="1"/>
    <xf numFmtId="164" fontId="41" fillId="0" borderId="4" xfId="7" applyFont="1" applyBorder="1"/>
    <xf numFmtId="165" fontId="41" fillId="0" borderId="4" xfId="7" applyNumberFormat="1" applyFont="1" applyBorder="1"/>
    <xf numFmtId="3" fontId="41" fillId="0" borderId="12" xfId="6" applyNumberFormat="1" applyFont="1" applyBorder="1"/>
    <xf numFmtId="3" fontId="42" fillId="0" borderId="4" xfId="6" applyNumberFormat="1" applyFont="1" applyBorder="1"/>
    <xf numFmtId="165" fontId="41" fillId="0" borderId="4" xfId="6" applyNumberFormat="1" applyFont="1" applyBorder="1"/>
    <xf numFmtId="165" fontId="41" fillId="0" borderId="12" xfId="6" applyNumberFormat="1" applyFont="1" applyBorder="1"/>
    <xf numFmtId="165" fontId="42" fillId="0" borderId="2" xfId="6" applyNumberFormat="1" applyFont="1" applyBorder="1"/>
    <xf numFmtId="0" fontId="42" fillId="0" borderId="2" xfId="6" applyFont="1" applyBorder="1" applyAlignment="1">
      <alignment horizontal="center" vertical="top" wrapText="1"/>
    </xf>
    <xf numFmtId="167" fontId="22" fillId="2" borderId="4" xfId="1" applyNumberFormat="1" applyFont="1" applyFill="1" applyBorder="1"/>
    <xf numFmtId="167" fontId="36" fillId="2" borderId="5" xfId="1" applyNumberFormat="1" applyFont="1" applyFill="1" applyBorder="1"/>
    <xf numFmtId="0" fontId="41" fillId="0" borderId="10" xfId="6" quotePrefix="1" applyFont="1" applyBorder="1" applyAlignment="1">
      <alignment horizontal="center"/>
    </xf>
    <xf numFmtId="0" fontId="41" fillId="0" borderId="1" xfId="6" quotePrefix="1" applyFont="1" applyBorder="1" applyAlignment="1">
      <alignment horizontal="center"/>
    </xf>
    <xf numFmtId="0" fontId="41" fillId="0" borderId="40" xfId="6" quotePrefix="1" applyFont="1" applyBorder="1" applyAlignment="1">
      <alignment horizontal="center"/>
    </xf>
    <xf numFmtId="0" fontId="3" fillId="0" borderId="0" xfId="8"/>
    <xf numFmtId="0" fontId="16" fillId="0" borderId="4" xfId="8" applyFont="1" applyBorder="1" applyAlignment="1">
      <alignment horizontal="center" vertical="top" wrapText="1"/>
    </xf>
    <xf numFmtId="0" fontId="16" fillId="0" borderId="1" xfId="8" applyFont="1" applyBorder="1" applyAlignment="1">
      <alignment horizontal="center" vertical="top"/>
    </xf>
    <xf numFmtId="0" fontId="16" fillId="0" borderId="4" xfId="8" applyFont="1" applyBorder="1" applyAlignment="1">
      <alignment horizontal="center"/>
    </xf>
    <xf numFmtId="0" fontId="16" fillId="0" borderId="4" xfId="8" quotePrefix="1" applyFont="1" applyBorder="1" applyAlignment="1">
      <alignment horizontal="center"/>
    </xf>
    <xf numFmtId="0" fontId="16" fillId="0" borderId="4" xfId="8" quotePrefix="1" applyFont="1" applyBorder="1"/>
    <xf numFmtId="0" fontId="16" fillId="0" borderId="4" xfId="8" quotePrefix="1" applyFont="1" applyFill="1" applyBorder="1" applyAlignment="1">
      <alignment horizontal="center"/>
    </xf>
    <xf numFmtId="0" fontId="3" fillId="0" borderId="5" xfId="8" applyBorder="1"/>
    <xf numFmtId="0" fontId="3" fillId="0" borderId="6" xfId="8" applyBorder="1"/>
    <xf numFmtId="165" fontId="0" fillId="0" borderId="6" xfId="9" applyNumberFormat="1" applyFont="1" applyBorder="1"/>
    <xf numFmtId="0" fontId="3" fillId="0" borderId="6" xfId="8" applyFont="1" applyFill="1" applyBorder="1"/>
    <xf numFmtId="0" fontId="10" fillId="0" borderId="6" xfId="8" applyFont="1" applyFill="1" applyBorder="1"/>
    <xf numFmtId="0" fontId="10" fillId="0" borderId="6" xfId="8" applyFont="1" applyBorder="1"/>
    <xf numFmtId="165" fontId="0" fillId="0" borderId="0" xfId="9" applyNumberFormat="1" applyFont="1" applyFill="1" applyBorder="1"/>
    <xf numFmtId="165" fontId="0" fillId="0" borderId="0" xfId="9" applyNumberFormat="1" applyFont="1"/>
    <xf numFmtId="0" fontId="3" fillId="0" borderId="7" xfId="8" applyBorder="1"/>
    <xf numFmtId="165" fontId="0" fillId="0" borderId="7" xfId="9" applyNumberFormat="1" applyFont="1" applyBorder="1"/>
    <xf numFmtId="0" fontId="3" fillId="0" borderId="8" xfId="8" applyBorder="1"/>
    <xf numFmtId="0" fontId="16" fillId="0" borderId="4" xfId="8" applyFont="1" applyBorder="1"/>
    <xf numFmtId="165" fontId="16" fillId="0" borderId="12" xfId="8" applyNumberFormat="1" applyFont="1" applyBorder="1"/>
    <xf numFmtId="165" fontId="16" fillId="0" borderId="12" xfId="9" applyNumberFormat="1" applyFont="1" applyBorder="1"/>
    <xf numFmtId="165" fontId="16" fillId="0" borderId="4" xfId="9" applyNumberFormat="1" applyFont="1" applyBorder="1"/>
    <xf numFmtId="165" fontId="0" fillId="0" borderId="2" xfId="9" applyNumberFormat="1" applyFont="1" applyBorder="1"/>
    <xf numFmtId="0" fontId="16" fillId="0" borderId="0" xfId="8" applyFont="1"/>
    <xf numFmtId="0" fontId="9" fillId="0" borderId="0" xfId="0" applyFont="1" applyBorder="1" applyAlignment="1">
      <alignment horizontal="center"/>
    </xf>
    <xf numFmtId="0" fontId="18" fillId="0" borderId="0" xfId="0" applyFont="1" applyBorder="1" applyAlignment="1">
      <alignment horizontal="left"/>
    </xf>
    <xf numFmtId="165" fontId="13" fillId="0" borderId="5" xfId="1" applyNumberFormat="1" applyFont="1" applyBorder="1" applyAlignment="1">
      <alignment horizontal="center"/>
    </xf>
    <xf numFmtId="165" fontId="13" fillId="0" borderId="6" xfId="1" applyNumberFormat="1" applyFont="1" applyBorder="1" applyAlignment="1">
      <alignment horizontal="center"/>
    </xf>
    <xf numFmtId="165" fontId="13" fillId="0" borderId="7" xfId="1" applyNumberFormat="1" applyFont="1" applyBorder="1" applyAlignment="1">
      <alignment horizontal="center"/>
    </xf>
    <xf numFmtId="165" fontId="14" fillId="0" borderId="4" xfId="1" applyNumberFormat="1" applyFont="1" applyBorder="1" applyAlignment="1">
      <alignment horizontal="center"/>
    </xf>
    <xf numFmtId="166" fontId="10" fillId="0" borderId="14" xfId="0" applyNumberFormat="1" applyFont="1" applyBorder="1"/>
    <xf numFmtId="167" fontId="10" fillId="0" borderId="14" xfId="0" applyNumberFormat="1" applyFont="1" applyBorder="1"/>
    <xf numFmtId="167" fontId="10" fillId="0" borderId="16" xfId="0" applyNumberFormat="1" applyFont="1" applyBorder="1"/>
    <xf numFmtId="0" fontId="10" fillId="0" borderId="13" xfId="0" applyFont="1" applyBorder="1"/>
    <xf numFmtId="0" fontId="10" fillId="0" borderId="14" xfId="0" applyFont="1" applyBorder="1"/>
    <xf numFmtId="2" fontId="10" fillId="0" borderId="13" xfId="0" applyNumberFormat="1" applyFont="1" applyBorder="1"/>
    <xf numFmtId="2" fontId="10" fillId="0" borderId="14" xfId="0" applyNumberFormat="1" applyFont="1" applyBorder="1"/>
    <xf numFmtId="2" fontId="10" fillId="0" borderId="16" xfId="0" applyNumberFormat="1" applyFont="1" applyBorder="1"/>
    <xf numFmtId="0" fontId="10" fillId="0" borderId="15" xfId="0" applyFont="1" applyBorder="1"/>
    <xf numFmtId="165" fontId="10" fillId="0" borderId="14" xfId="1" applyNumberFormat="1" applyFont="1" applyBorder="1"/>
    <xf numFmtId="165" fontId="10" fillId="0" borderId="16" xfId="1" applyNumberFormat="1" applyFont="1" applyBorder="1"/>
    <xf numFmtId="167" fontId="23" fillId="0" borderId="12" xfId="0" applyNumberFormat="1" applyFont="1" applyBorder="1"/>
    <xf numFmtId="2" fontId="23" fillId="0" borderId="4" xfId="0" applyNumberFormat="1" applyFont="1" applyBorder="1"/>
    <xf numFmtId="0" fontId="10" fillId="0" borderId="0" xfId="5" applyFont="1"/>
    <xf numFmtId="168" fontId="44" fillId="0" borderId="43" xfId="3" applyNumberFormat="1" applyFont="1" applyBorder="1"/>
    <xf numFmtId="168" fontId="44" fillId="0" borderId="44" xfId="3" applyNumberFormat="1" applyFont="1" applyBorder="1"/>
    <xf numFmtId="0" fontId="44" fillId="0" borderId="44" xfId="5" applyFont="1" applyBorder="1"/>
    <xf numFmtId="0" fontId="39" fillId="0" borderId="45" xfId="5" applyFont="1" applyBorder="1"/>
    <xf numFmtId="169" fontId="39" fillId="0" borderId="5" xfId="5" applyNumberFormat="1" applyFont="1" applyBorder="1"/>
    <xf numFmtId="169" fontId="39" fillId="0" borderId="46" xfId="5" applyNumberFormat="1" applyFont="1" applyBorder="1"/>
    <xf numFmtId="0" fontId="39" fillId="0" borderId="5" xfId="5" applyFont="1" applyBorder="1"/>
    <xf numFmtId="0" fontId="39" fillId="0" borderId="13" xfId="5" applyFont="1" applyBorder="1"/>
    <xf numFmtId="170" fontId="10" fillId="0" borderId="0" xfId="5" applyNumberFormat="1" applyFont="1"/>
    <xf numFmtId="170" fontId="39" fillId="0" borderId="7" xfId="5" applyNumberFormat="1" applyFont="1" applyBorder="1"/>
    <xf numFmtId="169" fontId="39" fillId="0" borderId="30" xfId="5" applyNumberFormat="1" applyFont="1" applyBorder="1"/>
    <xf numFmtId="0" fontId="39" fillId="0" borderId="7" xfId="5" applyFont="1" applyBorder="1"/>
    <xf numFmtId="0" fontId="39" fillId="0" borderId="16" xfId="5" applyFont="1" applyBorder="1"/>
    <xf numFmtId="168" fontId="10" fillId="0" borderId="0" xfId="10" applyNumberFormat="1" applyFont="1"/>
    <xf numFmtId="169" fontId="39" fillId="0" borderId="18" xfId="5" applyNumberFormat="1" applyFont="1" applyBorder="1"/>
    <xf numFmtId="169" fontId="39" fillId="0" borderId="0" xfId="5" applyNumberFormat="1" applyFont="1" applyBorder="1"/>
    <xf numFmtId="0" fontId="39" fillId="0" borderId="18" xfId="5" applyFont="1" applyBorder="1"/>
    <xf numFmtId="0" fontId="39" fillId="0" borderId="15" xfId="5" applyFont="1" applyBorder="1"/>
    <xf numFmtId="168" fontId="39" fillId="0" borderId="18" xfId="5" applyNumberFormat="1" applyFont="1" applyBorder="1"/>
    <xf numFmtId="0" fontId="44" fillId="0" borderId="47" xfId="5" applyFont="1" applyBorder="1" applyAlignment="1">
      <alignment horizontal="left"/>
    </xf>
    <xf numFmtId="0" fontId="44" fillId="0" borderId="5" xfId="5" applyFont="1" applyBorder="1" applyAlignment="1">
      <alignment horizontal="left"/>
    </xf>
    <xf numFmtId="0" fontId="44" fillId="0" borderId="46" xfId="5" applyFont="1" applyBorder="1"/>
    <xf numFmtId="0" fontId="44" fillId="0" borderId="5" xfId="5" applyFont="1" applyBorder="1"/>
    <xf numFmtId="0" fontId="44" fillId="0" borderId="48" xfId="5" applyFont="1" applyBorder="1" applyAlignment="1">
      <alignment horizontal="left"/>
    </xf>
    <xf numFmtId="0" fontId="44" fillId="0" borderId="7" xfId="5" applyFont="1" applyBorder="1" applyAlignment="1">
      <alignment horizontal="left"/>
    </xf>
    <xf numFmtId="0" fontId="44" fillId="0" borderId="30" xfId="5" applyFont="1" applyBorder="1"/>
    <xf numFmtId="0" fontId="44" fillId="0" borderId="7" xfId="5" applyFont="1" applyBorder="1"/>
    <xf numFmtId="166" fontId="10" fillId="0" borderId="0" xfId="5" applyNumberFormat="1" applyFont="1"/>
    <xf numFmtId="165" fontId="10" fillId="0" borderId="0" xfId="5" applyNumberFormat="1" applyFont="1"/>
    <xf numFmtId="168" fontId="44" fillId="0" borderId="43" xfId="10" applyNumberFormat="1" applyFont="1" applyBorder="1"/>
    <xf numFmtId="168" fontId="44" fillId="0" borderId="44" xfId="10" applyNumberFormat="1" applyFont="1" applyBorder="1"/>
    <xf numFmtId="168" fontId="39" fillId="0" borderId="49" xfId="10" applyNumberFormat="1" applyFont="1" applyBorder="1"/>
    <xf numFmtId="0" fontId="39" fillId="0" borderId="6" xfId="5" applyFont="1" applyBorder="1"/>
    <xf numFmtId="168" fontId="10" fillId="0" borderId="0" xfId="5" applyNumberFormat="1" applyFont="1"/>
    <xf numFmtId="168" fontId="39" fillId="0" borderId="6" xfId="10" applyNumberFormat="1" applyFont="1" applyBorder="1"/>
    <xf numFmtId="168" fontId="39" fillId="0" borderId="5" xfId="10" applyNumberFormat="1" applyFont="1" applyBorder="1"/>
    <xf numFmtId="168" fontId="10" fillId="0" borderId="5" xfId="10" applyNumberFormat="1" applyFont="1" applyBorder="1"/>
    <xf numFmtId="168" fontId="10" fillId="0" borderId="18" xfId="10" applyNumberFormat="1" applyFont="1" applyBorder="1"/>
    <xf numFmtId="169" fontId="10" fillId="0" borderId="0" xfId="5" applyNumberFormat="1" applyFont="1"/>
    <xf numFmtId="169" fontId="10" fillId="0" borderId="18" xfId="10" applyNumberFormat="1" applyFont="1" applyBorder="1"/>
    <xf numFmtId="168" fontId="39" fillId="0" borderId="18" xfId="10" applyNumberFormat="1" applyFont="1" applyBorder="1"/>
    <xf numFmtId="168" fontId="39" fillId="0" borderId="7" xfId="10" applyNumberFormat="1" applyFont="1" applyBorder="1"/>
    <xf numFmtId="168" fontId="10" fillId="0" borderId="7" xfId="10" applyNumberFormat="1" applyFont="1" applyBorder="1"/>
    <xf numFmtId="168" fontId="10" fillId="0" borderId="6" xfId="10" applyNumberFormat="1" applyFont="1" applyBorder="1"/>
    <xf numFmtId="0" fontId="39" fillId="0" borderId="14" xfId="5" applyFont="1" applyBorder="1"/>
    <xf numFmtId="0" fontId="10" fillId="0" borderId="0" xfId="5" applyFont="1" applyBorder="1"/>
    <xf numFmtId="168" fontId="44" fillId="0" borderId="0" xfId="3" applyNumberFormat="1" applyFont="1" applyBorder="1"/>
    <xf numFmtId="0" fontId="44" fillId="0" borderId="0" xfId="5" applyFont="1" applyBorder="1"/>
    <xf numFmtId="0" fontId="39" fillId="0" borderId="0" xfId="5" applyFont="1" applyBorder="1"/>
    <xf numFmtId="0" fontId="2" fillId="0" borderId="0" xfId="11"/>
    <xf numFmtId="168" fontId="16" fillId="0" borderId="43" xfId="10" applyNumberFormat="1" applyFont="1" applyBorder="1"/>
    <xf numFmtId="0" fontId="44" fillId="0" borderId="12" xfId="5" applyFont="1" applyBorder="1"/>
    <xf numFmtId="168" fontId="10" fillId="0" borderId="6" xfId="5" applyNumberFormat="1" applyFont="1" applyBorder="1"/>
    <xf numFmtId="0" fontId="39" fillId="0" borderId="46" xfId="5" applyFont="1" applyBorder="1"/>
    <xf numFmtId="168" fontId="10" fillId="0" borderId="5" xfId="5" applyNumberFormat="1" applyFont="1" applyBorder="1"/>
    <xf numFmtId="168" fontId="10" fillId="0" borderId="7" xfId="5" applyNumberFormat="1" applyFont="1" applyBorder="1"/>
    <xf numFmtId="169" fontId="39" fillId="0" borderId="7" xfId="5" applyNumberFormat="1" applyFont="1" applyBorder="1"/>
    <xf numFmtId="0" fontId="39" fillId="0" borderId="30" xfId="5" applyFont="1" applyBorder="1"/>
    <xf numFmtId="0" fontId="44" fillId="0" borderId="47" xfId="5" applyFont="1" applyBorder="1"/>
    <xf numFmtId="0" fontId="44" fillId="0" borderId="48" xfId="5" applyFont="1" applyBorder="1"/>
    <xf numFmtId="168" fontId="44" fillId="0" borderId="50" xfId="3" applyNumberFormat="1" applyFont="1" applyBorder="1"/>
    <xf numFmtId="0" fontId="44" fillId="0" borderId="45" xfId="5" applyFont="1" applyBorder="1"/>
    <xf numFmtId="168" fontId="10" fillId="0" borderId="6" xfId="10" applyNumberFormat="1" applyFont="1" applyBorder="1" applyAlignment="1">
      <alignment horizontal="right"/>
    </xf>
    <xf numFmtId="168" fontId="39" fillId="0" borderId="30" xfId="3" applyNumberFormat="1" applyFont="1" applyBorder="1"/>
    <xf numFmtId="0" fontId="44" fillId="0" borderId="0" xfId="5" applyFont="1" applyAlignment="1">
      <alignment horizontal="center"/>
    </xf>
    <xf numFmtId="168" fontId="39" fillId="0" borderId="51" xfId="3" applyNumberFormat="1" applyFont="1" applyBorder="1" applyAlignment="1">
      <alignment horizontal="right"/>
    </xf>
    <xf numFmtId="168" fontId="10" fillId="0" borderId="51" xfId="10" applyNumberFormat="1" applyFont="1" applyBorder="1"/>
    <xf numFmtId="168" fontId="39" fillId="0" borderId="7" xfId="3" applyNumberFormat="1" applyFont="1" applyBorder="1"/>
    <xf numFmtId="171" fontId="10" fillId="0" borderId="0" xfId="5" applyNumberFormat="1" applyFont="1"/>
    <xf numFmtId="168" fontId="39" fillId="0" borderId="6" xfId="3" applyNumberFormat="1" applyFont="1" applyBorder="1"/>
    <xf numFmtId="168" fontId="45" fillId="0" borderId="6" xfId="5" applyNumberFormat="1" applyFont="1" applyBorder="1"/>
    <xf numFmtId="168" fontId="39" fillId="0" borderId="6" xfId="3" applyNumberFormat="1" applyFont="1" applyBorder="1" applyAlignment="1">
      <alignment horizontal="right"/>
    </xf>
    <xf numFmtId="3" fontId="10" fillId="0" borderId="0" xfId="5" applyNumberFormat="1" applyFont="1"/>
    <xf numFmtId="0" fontId="16" fillId="0" borderId="0" xfId="11" applyFont="1" applyAlignment="1">
      <alignment vertical="top"/>
    </xf>
    <xf numFmtId="0" fontId="10" fillId="0" borderId="0" xfId="4"/>
    <xf numFmtId="0" fontId="16" fillId="0" borderId="0" xfId="11" applyFont="1" applyAlignment="1">
      <alignment vertical="top" wrapText="1"/>
    </xf>
    <xf numFmtId="0" fontId="16" fillId="0" borderId="6" xfId="11" applyFont="1" applyBorder="1"/>
    <xf numFmtId="0" fontId="16" fillId="0" borderId="6" xfId="11" applyFont="1" applyBorder="1" applyAlignment="1">
      <alignment horizontal="center" wrapText="1"/>
    </xf>
    <xf numFmtId="0" fontId="16" fillId="0" borderId="6" xfId="11" applyFont="1" applyFill="1" applyBorder="1" applyAlignment="1">
      <alignment wrapText="1"/>
    </xf>
    <xf numFmtId="0" fontId="2" fillId="0" borderId="6" xfId="11" applyBorder="1"/>
    <xf numFmtId="168" fontId="12" fillId="0" borderId="6" xfId="22" applyNumberFormat="1" applyFont="1" applyBorder="1" applyAlignment="1"/>
    <xf numFmtId="174" fontId="9" fillId="0" borderId="6" xfId="2" applyNumberFormat="1" applyFont="1" applyBorder="1" applyAlignment="1"/>
    <xf numFmtId="175" fontId="16" fillId="0" borderId="6" xfId="11" applyNumberFormat="1" applyFont="1" applyBorder="1"/>
    <xf numFmtId="168" fontId="12" fillId="0" borderId="6" xfId="22" applyNumberFormat="1" applyFont="1" applyBorder="1"/>
    <xf numFmtId="168" fontId="9" fillId="0" borderId="6" xfId="2" applyNumberFormat="1" applyFont="1" applyBorder="1"/>
    <xf numFmtId="174" fontId="2" fillId="0" borderId="0" xfId="11" applyNumberFormat="1"/>
    <xf numFmtId="167" fontId="0" fillId="0" borderId="0" xfId="22" applyNumberFormat="1" applyFont="1"/>
    <xf numFmtId="167" fontId="2" fillId="0" borderId="0" xfId="11" applyNumberFormat="1"/>
    <xf numFmtId="3" fontId="2" fillId="0" borderId="0" xfId="11" applyNumberFormat="1"/>
    <xf numFmtId="168" fontId="2" fillId="0" borderId="0" xfId="11" applyNumberFormat="1"/>
    <xf numFmtId="0" fontId="48" fillId="0" borderId="0" xfId="11" applyFont="1"/>
    <xf numFmtId="0" fontId="44" fillId="0" borderId="6" xfId="11" applyFont="1" applyBorder="1" applyAlignment="1">
      <alignment horizontal="center" vertical="center"/>
    </xf>
    <xf numFmtId="0" fontId="44" fillId="0" borderId="6" xfId="11" applyFont="1" applyBorder="1" applyAlignment="1">
      <alignment horizontal="center" vertical="center" wrapText="1"/>
    </xf>
    <xf numFmtId="0" fontId="39" fillId="0" borderId="6" xfId="11" applyFont="1" applyBorder="1"/>
    <xf numFmtId="167" fontId="39" fillId="0" borderId="6" xfId="23" applyNumberFormat="1" applyFont="1" applyBorder="1"/>
    <xf numFmtId="167" fontId="44" fillId="0" borderId="6" xfId="23" applyNumberFormat="1" applyFont="1" applyBorder="1"/>
    <xf numFmtId="175" fontId="39" fillId="0" borderId="6" xfId="11" applyNumberFormat="1" applyFont="1" applyBorder="1"/>
    <xf numFmtId="168" fontId="48" fillId="0" borderId="0" xfId="11" applyNumberFormat="1" applyFont="1"/>
    <xf numFmtId="1" fontId="39" fillId="0" borderId="6" xfId="11" applyNumberFormat="1" applyFont="1" applyBorder="1"/>
    <xf numFmtId="0" fontId="44" fillId="0" borderId="6" xfId="11" applyFont="1" applyBorder="1"/>
    <xf numFmtId="175" fontId="44" fillId="0" borderId="6" xfId="11" applyNumberFormat="1" applyFont="1" applyBorder="1"/>
    <xf numFmtId="167" fontId="48" fillId="0" borderId="0" xfId="11" applyNumberFormat="1" applyFont="1"/>
    <xf numFmtId="166" fontId="48" fillId="0" borderId="0" xfId="11" applyNumberFormat="1" applyFont="1"/>
    <xf numFmtId="168" fontId="39" fillId="0" borderId="6" xfId="24" applyNumberFormat="1" applyFont="1" applyBorder="1"/>
    <xf numFmtId="166" fontId="48" fillId="0" borderId="0" xfId="24" applyNumberFormat="1" applyFont="1"/>
    <xf numFmtId="168" fontId="44" fillId="0" borderId="6" xfId="24" applyNumberFormat="1" applyFont="1" applyBorder="1"/>
    <xf numFmtId="176" fontId="48" fillId="0" borderId="0" xfId="11" applyNumberFormat="1" applyFont="1"/>
    <xf numFmtId="168" fontId="49" fillId="0" borderId="0" xfId="11" applyNumberFormat="1" applyFont="1"/>
    <xf numFmtId="0" fontId="44" fillId="0" borderId="0" xfId="11" applyFont="1" applyFill="1" applyAlignment="1"/>
    <xf numFmtId="0" fontId="50" fillId="0" borderId="0" xfId="11" applyFont="1"/>
    <xf numFmtId="0" fontId="16" fillId="0" borderId="0" xfId="11" applyFont="1" applyFill="1" applyAlignment="1"/>
    <xf numFmtId="0" fontId="48" fillId="0" borderId="0" xfId="11" applyFont="1" applyFill="1"/>
    <xf numFmtId="0" fontId="10" fillId="0" borderId="5" xfId="11" applyFont="1" applyFill="1" applyBorder="1" applyAlignment="1">
      <alignment horizontal="right"/>
    </xf>
    <xf numFmtId="0" fontId="10" fillId="0" borderId="5" xfId="11" applyFont="1" applyFill="1" applyBorder="1"/>
    <xf numFmtId="168" fontId="10" fillId="0" borderId="6" xfId="25" applyNumberFormat="1" applyFont="1" applyFill="1" applyBorder="1"/>
    <xf numFmtId="174" fontId="10" fillId="0" borderId="6" xfId="11" applyNumberFormat="1" applyFont="1" applyFill="1" applyBorder="1"/>
    <xf numFmtId="175" fontId="39" fillId="0" borderId="6" xfId="11" applyNumberFormat="1" applyFont="1" applyFill="1" applyBorder="1"/>
    <xf numFmtId="174" fontId="48" fillId="0" borderId="0" xfId="11" applyNumberFormat="1" applyFont="1"/>
    <xf numFmtId="0" fontId="10" fillId="0" borderId="14" xfId="11" applyFont="1" applyFill="1" applyBorder="1"/>
    <xf numFmtId="168" fontId="10" fillId="0" borderId="5" xfId="25" applyNumberFormat="1" applyFont="1" applyFill="1" applyBorder="1"/>
    <xf numFmtId="0" fontId="10" fillId="0" borderId="6" xfId="11" applyFont="1" applyFill="1" applyBorder="1"/>
    <xf numFmtId="168" fontId="39" fillId="0" borderId="6" xfId="25" applyNumberFormat="1" applyFont="1" applyFill="1" applyBorder="1"/>
    <xf numFmtId="0" fontId="39" fillId="0" borderId="6" xfId="11" applyFont="1" applyFill="1" applyBorder="1"/>
    <xf numFmtId="3" fontId="10" fillId="0" borderId="14" xfId="11" applyNumberFormat="1" applyFont="1" applyFill="1" applyBorder="1" applyAlignment="1">
      <alignment horizontal="left"/>
    </xf>
    <xf numFmtId="168" fontId="10" fillId="0" borderId="6" xfId="25" applyNumberFormat="1" applyFont="1" applyFill="1" applyBorder="1" applyAlignment="1">
      <alignment horizontal="right"/>
    </xf>
    <xf numFmtId="169" fontId="48" fillId="0" borderId="0" xfId="11" applyNumberFormat="1" applyFont="1" applyFill="1"/>
    <xf numFmtId="0" fontId="10" fillId="0" borderId="7" xfId="11" applyFont="1" applyFill="1" applyBorder="1"/>
    <xf numFmtId="168" fontId="10" fillId="0" borderId="7" xfId="25" applyNumberFormat="1" applyFont="1" applyFill="1" applyBorder="1"/>
    <xf numFmtId="169" fontId="10" fillId="0" borderId="7" xfId="11" applyNumberFormat="1" applyFont="1" applyFill="1" applyBorder="1"/>
    <xf numFmtId="0" fontId="10" fillId="0" borderId="7" xfId="11" applyFont="1" applyFill="1" applyBorder="1" applyAlignment="1">
      <alignment horizontal="left"/>
    </xf>
    <xf numFmtId="0" fontId="16" fillId="0" borderId="45" xfId="11" applyFont="1" applyFill="1" applyBorder="1"/>
    <xf numFmtId="0" fontId="16" fillId="0" borderId="44" xfId="11" applyFont="1" applyFill="1" applyBorder="1"/>
    <xf numFmtId="174" fontId="16" fillId="0" borderId="44" xfId="11" applyNumberFormat="1" applyFont="1" applyFill="1" applyBorder="1"/>
    <xf numFmtId="174" fontId="16" fillId="0" borderId="50" xfId="11" applyNumberFormat="1" applyFont="1" applyFill="1" applyBorder="1"/>
    <xf numFmtId="175" fontId="44" fillId="0" borderId="6" xfId="11" applyNumberFormat="1" applyFont="1" applyFill="1" applyBorder="1"/>
    <xf numFmtId="0" fontId="39" fillId="0" borderId="6" xfId="11" applyNumberFormat="1" applyFont="1" applyFill="1" applyBorder="1"/>
    <xf numFmtId="169" fontId="39" fillId="0" borderId="6" xfId="11" applyNumberFormat="1" applyFont="1" applyFill="1" applyBorder="1"/>
    <xf numFmtId="169" fontId="48" fillId="0" borderId="0" xfId="11" applyNumberFormat="1" applyFont="1"/>
    <xf numFmtId="168" fontId="39" fillId="0" borderId="52" xfId="25" applyNumberFormat="1" applyFont="1" applyFill="1" applyBorder="1" applyAlignment="1">
      <alignment vertical="top"/>
    </xf>
    <xf numFmtId="0" fontId="44" fillId="0" borderId="6" xfId="11" applyFont="1" applyFill="1" applyBorder="1"/>
    <xf numFmtId="174" fontId="44" fillId="0" borderId="6" xfId="11" applyNumberFormat="1" applyFont="1" applyFill="1" applyBorder="1"/>
    <xf numFmtId="0" fontId="44" fillId="0" borderId="0" xfId="11" applyFont="1" applyFill="1" applyBorder="1"/>
    <xf numFmtId="174" fontId="44" fillId="0" borderId="0" xfId="11" applyNumberFormat="1" applyFont="1" applyFill="1" applyBorder="1"/>
    <xf numFmtId="0" fontId="10" fillId="0" borderId="6" xfId="11" applyFont="1" applyFill="1" applyBorder="1" applyAlignment="1">
      <alignment horizontal="right"/>
    </xf>
    <xf numFmtId="169" fontId="10" fillId="0" borderId="6" xfId="11" applyNumberFormat="1" applyFont="1" applyFill="1" applyBorder="1"/>
    <xf numFmtId="174" fontId="39" fillId="0" borderId="6" xfId="11" applyNumberFormat="1" applyFont="1" applyFill="1" applyBorder="1"/>
    <xf numFmtId="0" fontId="10" fillId="0" borderId="7" xfId="11" applyFont="1" applyFill="1" applyBorder="1" applyAlignment="1">
      <alignment horizontal="right"/>
    </xf>
    <xf numFmtId="0" fontId="39" fillId="0" borderId="7" xfId="11" applyFont="1" applyFill="1" applyBorder="1"/>
    <xf numFmtId="169" fontId="39" fillId="0" borderId="18" xfId="11" applyNumberFormat="1" applyFont="1" applyFill="1" applyBorder="1"/>
    <xf numFmtId="168" fontId="39" fillId="0" borderId="18" xfId="25" applyNumberFormat="1" applyFont="1" applyFill="1" applyBorder="1"/>
    <xf numFmtId="175" fontId="39" fillId="0" borderId="7" xfId="11" applyNumberFormat="1" applyFont="1" applyFill="1" applyBorder="1"/>
    <xf numFmtId="168" fontId="16" fillId="0" borderId="45" xfId="25" applyNumberFormat="1" applyFont="1" applyFill="1" applyBorder="1"/>
    <xf numFmtId="168" fontId="16" fillId="0" borderId="44" xfId="25" applyNumberFormat="1" applyFont="1" applyFill="1" applyBorder="1"/>
    <xf numFmtId="174" fontId="44" fillId="0" borderId="44" xfId="25" applyNumberFormat="1" applyFont="1" applyFill="1" applyBorder="1"/>
    <xf numFmtId="175" fontId="44" fillId="0" borderId="43" xfId="11" applyNumberFormat="1" applyFont="1" applyFill="1" applyBorder="1"/>
    <xf numFmtId="0" fontId="16" fillId="0" borderId="6" xfId="11" applyFont="1" applyFill="1" applyBorder="1"/>
    <xf numFmtId="168" fontId="44" fillId="0" borderId="26" xfId="25" applyNumberFormat="1" applyFont="1" applyFill="1" applyBorder="1"/>
    <xf numFmtId="168" fontId="44" fillId="0" borderId="6" xfId="25" applyNumberFormat="1" applyFont="1" applyFill="1" applyBorder="1"/>
    <xf numFmtId="168" fontId="48" fillId="0" borderId="0" xfId="11" applyNumberFormat="1" applyFont="1" applyFill="1"/>
    <xf numFmtId="166" fontId="49" fillId="0" borderId="0" xfId="11" applyNumberFormat="1" applyFont="1" applyFill="1"/>
    <xf numFmtId="0" fontId="16" fillId="0" borderId="0" xfId="4" applyFont="1" applyFill="1" applyAlignment="1"/>
    <xf numFmtId="0" fontId="10" fillId="0" borderId="0" xfId="4" applyFont="1" applyFill="1" applyAlignment="1"/>
    <xf numFmtId="169" fontId="10" fillId="0" borderId="0" xfId="4" applyNumberFormat="1" applyFont="1" applyFill="1" applyAlignment="1"/>
    <xf numFmtId="169" fontId="10" fillId="0" borderId="0" xfId="4" applyNumberFormat="1" applyFont="1" applyFill="1"/>
    <xf numFmtId="0" fontId="10" fillId="0" borderId="0" xfId="4" applyFont="1" applyFill="1"/>
    <xf numFmtId="0" fontId="10" fillId="0" borderId="0" xfId="4" applyFill="1"/>
    <xf numFmtId="0" fontId="52" fillId="0" borderId="7" xfId="11" applyFont="1" applyFill="1" applyBorder="1" applyAlignment="1">
      <alignment horizontal="center"/>
    </xf>
    <xf numFmtId="0" fontId="52" fillId="0" borderId="30" xfId="11" applyFont="1" applyFill="1" applyBorder="1" applyAlignment="1">
      <alignment horizontal="center"/>
    </xf>
    <xf numFmtId="0" fontId="52" fillId="0" borderId="7" xfId="11" applyFont="1" applyFill="1" applyBorder="1" applyAlignment="1">
      <alignment horizontal="center" vertical="center"/>
    </xf>
    <xf numFmtId="0" fontId="52" fillId="0" borderId="30" xfId="11" applyFont="1" applyFill="1" applyBorder="1" applyAlignment="1">
      <alignment vertical="center"/>
    </xf>
    <xf numFmtId="0" fontId="52" fillId="0" borderId="48" xfId="11" applyFont="1" applyFill="1" applyBorder="1" applyAlignment="1">
      <alignment horizontal="center"/>
    </xf>
    <xf numFmtId="0" fontId="52" fillId="0" borderId="18" xfId="11" applyFont="1" applyFill="1" applyBorder="1" applyAlignment="1">
      <alignment horizontal="center"/>
    </xf>
    <xf numFmtId="0" fontId="52" fillId="0" borderId="0" xfId="11" applyFont="1" applyFill="1" applyBorder="1" applyAlignment="1">
      <alignment horizontal="center"/>
    </xf>
    <xf numFmtId="0" fontId="53" fillId="0" borderId="15" xfId="11" applyFont="1" applyFill="1" applyBorder="1" applyAlignment="1">
      <alignment horizontal="center"/>
    </xf>
    <xf numFmtId="0" fontId="52" fillId="0" borderId="53" xfId="11" applyFont="1" applyFill="1" applyBorder="1" applyAlignment="1">
      <alignment horizontal="center"/>
    </xf>
    <xf numFmtId="0" fontId="53" fillId="0" borderId="0" xfId="11" applyFont="1" applyFill="1" applyBorder="1" applyAlignment="1">
      <alignment horizontal="center"/>
    </xf>
    <xf numFmtId="0" fontId="54" fillId="0" borderId="7" xfId="11" applyFont="1" applyFill="1" applyBorder="1" applyAlignment="1">
      <alignment horizontal="center"/>
    </xf>
    <xf numFmtId="0" fontId="53" fillId="0" borderId="18" xfId="11" applyFont="1" applyFill="1" applyBorder="1" applyAlignment="1">
      <alignment horizontal="center"/>
    </xf>
    <xf numFmtId="0" fontId="55" fillId="0" borderId="53" xfId="11" applyFont="1" applyFill="1" applyBorder="1"/>
    <xf numFmtId="0" fontId="54" fillId="0" borderId="18" xfId="11" applyFont="1" applyFill="1" applyBorder="1" applyAlignment="1">
      <alignment horizontal="left"/>
    </xf>
    <xf numFmtId="0" fontId="54" fillId="0" borderId="18" xfId="11" applyFont="1" applyFill="1" applyBorder="1" applyAlignment="1">
      <alignment horizontal="center"/>
    </xf>
    <xf numFmtId="0" fontId="55" fillId="0" borderId="18" xfId="11" applyFont="1" applyFill="1" applyBorder="1"/>
    <xf numFmtId="2" fontId="52" fillId="0" borderId="18" xfId="11" applyNumberFormat="1" applyFont="1" applyFill="1" applyBorder="1" applyAlignment="1">
      <alignment horizontal="center"/>
    </xf>
    <xf numFmtId="0" fontId="45" fillId="0" borderId="7" xfId="11" applyFont="1" applyFill="1" applyBorder="1" applyAlignment="1">
      <alignment horizontal="left" vertical="top" wrapText="1"/>
    </xf>
    <xf numFmtId="0" fontId="45" fillId="0" borderId="7" xfId="11" applyFont="1" applyFill="1" applyBorder="1" applyAlignment="1">
      <alignment vertical="top" wrapText="1"/>
    </xf>
    <xf numFmtId="0" fontId="45" fillId="0" borderId="52" xfId="11" applyFont="1" applyFill="1" applyBorder="1" applyAlignment="1">
      <alignment horizontal="left" vertical="top" wrapText="1"/>
    </xf>
    <xf numFmtId="0" fontId="45" fillId="0" borderId="6" xfId="11" applyFont="1" applyFill="1" applyBorder="1" applyAlignment="1">
      <alignment horizontal="left" vertical="top" wrapText="1"/>
    </xf>
    <xf numFmtId="166" fontId="45" fillId="0" borderId="6" xfId="26" applyNumberFormat="1" applyFont="1" applyFill="1" applyBorder="1" applyAlignment="1">
      <alignment horizontal="right" vertical="top" wrapText="1"/>
    </xf>
    <xf numFmtId="168" fontId="39" fillId="0" borderId="6" xfId="26" applyNumberFormat="1" applyFont="1" applyFill="1" applyBorder="1" applyAlignment="1">
      <alignment horizontal="right" vertical="top" wrapText="1"/>
    </xf>
    <xf numFmtId="169" fontId="45" fillId="0" borderId="6" xfId="26" applyNumberFormat="1" applyFont="1" applyFill="1" applyBorder="1" applyAlignment="1">
      <alignment horizontal="right" vertical="top" wrapText="1"/>
    </xf>
    <xf numFmtId="177" fontId="39" fillId="0" borderId="6" xfId="26" applyNumberFormat="1" applyFont="1" applyFill="1" applyBorder="1" applyAlignment="1">
      <alignment horizontal="right" vertical="top" wrapText="1"/>
    </xf>
    <xf numFmtId="168" fontId="45" fillId="0" borderId="6" xfId="26" applyNumberFormat="1" applyFont="1" applyFill="1" applyBorder="1" applyAlignment="1">
      <alignment horizontal="right" vertical="top" wrapText="1"/>
    </xf>
    <xf numFmtId="0" fontId="39" fillId="0" borderId="0" xfId="11" applyFont="1"/>
    <xf numFmtId="2" fontId="45" fillId="0" borderId="6" xfId="26" applyNumberFormat="1" applyFont="1" applyFill="1" applyBorder="1" applyAlignment="1">
      <alignment horizontal="right" vertical="top" wrapText="1"/>
    </xf>
    <xf numFmtId="2" fontId="39" fillId="0" borderId="6" xfId="26" applyNumberFormat="1" applyFont="1" applyFill="1" applyBorder="1" applyAlignment="1">
      <alignment horizontal="right" vertical="top" wrapText="1"/>
    </xf>
    <xf numFmtId="0" fontId="45" fillId="0" borderId="18" xfId="11" applyFont="1" applyFill="1" applyBorder="1" applyAlignment="1">
      <alignment horizontal="left" vertical="center" wrapText="1"/>
    </xf>
    <xf numFmtId="0" fontId="45" fillId="0" borderId="18" xfId="11" applyFont="1" applyFill="1" applyBorder="1" applyAlignment="1">
      <alignment vertical="top" wrapText="1"/>
    </xf>
    <xf numFmtId="0" fontId="45" fillId="0" borderId="18" xfId="11" applyFont="1" applyFill="1" applyBorder="1" applyAlignment="1">
      <alignment horizontal="left" vertical="top" wrapText="1"/>
    </xf>
    <xf numFmtId="169" fontId="39" fillId="0" borderId="6" xfId="26" applyNumberFormat="1" applyFont="1" applyFill="1" applyBorder="1" applyAlignment="1">
      <alignment horizontal="right" vertical="top" wrapText="1"/>
    </xf>
    <xf numFmtId="169" fontId="45" fillId="0" borderId="6" xfId="26" applyNumberFormat="1" applyFont="1" applyFill="1" applyBorder="1" applyAlignment="1">
      <alignment horizontal="right" vertical="top"/>
    </xf>
    <xf numFmtId="169" fontId="39" fillId="0" borderId="6" xfId="26" applyNumberFormat="1" applyFont="1" applyFill="1" applyBorder="1" applyAlignment="1">
      <alignment horizontal="right" vertical="top"/>
    </xf>
    <xf numFmtId="0" fontId="45" fillId="0" borderId="5" xfId="11" applyFont="1" applyFill="1" applyBorder="1" applyAlignment="1">
      <alignment horizontal="left" vertical="center" wrapText="1"/>
    </xf>
    <xf numFmtId="0" fontId="45" fillId="0" borderId="5" xfId="11" applyFont="1" applyFill="1" applyBorder="1" applyAlignment="1">
      <alignment vertical="top" wrapText="1"/>
    </xf>
    <xf numFmtId="0" fontId="45" fillId="0" borderId="5" xfId="11" applyFont="1" applyFill="1" applyBorder="1" applyAlignment="1">
      <alignment horizontal="left" vertical="top" wrapText="1"/>
    </xf>
    <xf numFmtId="169" fontId="45" fillId="0" borderId="6" xfId="26" applyNumberFormat="1" applyFont="1" applyFill="1" applyBorder="1" applyAlignment="1">
      <alignment vertical="top"/>
    </xf>
    <xf numFmtId="0" fontId="45" fillId="0" borderId="7" xfId="11" applyFont="1" applyFill="1" applyBorder="1" applyAlignment="1">
      <alignment horizontal="left" vertical="center" wrapText="1"/>
    </xf>
    <xf numFmtId="169" fontId="45" fillId="0" borderId="6" xfId="11" applyNumberFormat="1" applyFont="1" applyFill="1" applyBorder="1" applyAlignment="1">
      <alignment horizontal="right" vertical="top"/>
    </xf>
    <xf numFmtId="169" fontId="39" fillId="0" borderId="6" xfId="11" applyNumberFormat="1" applyFont="1" applyFill="1" applyBorder="1" applyAlignment="1">
      <alignment horizontal="right" vertical="top"/>
    </xf>
    <xf numFmtId="169" fontId="45" fillId="0" borderId="6" xfId="11" applyNumberFormat="1" applyFont="1" applyFill="1" applyBorder="1" applyAlignment="1">
      <alignment horizontal="right" vertical="top" wrapText="1"/>
    </xf>
    <xf numFmtId="174" fontId="45" fillId="0" borderId="6" xfId="11" applyNumberFormat="1" applyFont="1" applyFill="1" applyBorder="1" applyAlignment="1">
      <alignment horizontal="right" vertical="top" wrapText="1"/>
    </xf>
    <xf numFmtId="0" fontId="45" fillId="0" borderId="0" xfId="11" applyFont="1" applyFill="1" applyBorder="1" applyAlignment="1">
      <alignment horizontal="left" vertical="center" wrapText="1"/>
    </xf>
    <xf numFmtId="0" fontId="45" fillId="0" borderId="0" xfId="11" applyFont="1" applyFill="1" applyBorder="1" applyAlignment="1">
      <alignment vertical="top" wrapText="1"/>
    </xf>
    <xf numFmtId="0" fontId="45" fillId="0" borderId="0" xfId="11" applyFont="1" applyFill="1" applyBorder="1" applyAlignment="1">
      <alignment horizontal="left" vertical="top" wrapText="1"/>
    </xf>
    <xf numFmtId="169" fontId="45" fillId="0" borderId="0" xfId="11" applyNumberFormat="1" applyFont="1" applyFill="1" applyBorder="1" applyAlignment="1">
      <alignment horizontal="right" vertical="top"/>
    </xf>
    <xf numFmtId="169" fontId="39" fillId="0" borderId="0" xfId="11" applyNumberFormat="1" applyFont="1" applyFill="1" applyBorder="1" applyAlignment="1">
      <alignment horizontal="right" vertical="top"/>
    </xf>
    <xf numFmtId="169" fontId="45" fillId="0" borderId="0" xfId="11" applyNumberFormat="1" applyFont="1" applyFill="1" applyBorder="1" applyAlignment="1">
      <alignment horizontal="right" vertical="top" wrapText="1"/>
    </xf>
    <xf numFmtId="0" fontId="52" fillId="0" borderId="5" xfId="11" applyFont="1" applyFill="1" applyBorder="1" applyAlignment="1">
      <alignment horizontal="center"/>
    </xf>
    <xf numFmtId="0" fontId="52" fillId="0" borderId="47" xfId="11" applyFont="1" applyFill="1" applyBorder="1" applyAlignment="1">
      <alignment horizontal="center"/>
    </xf>
    <xf numFmtId="174" fontId="45" fillId="0" borderId="0" xfId="11" applyNumberFormat="1" applyFont="1" applyFill="1" applyBorder="1" applyAlignment="1">
      <alignment horizontal="right" vertical="top" wrapText="1"/>
    </xf>
    <xf numFmtId="0" fontId="45" fillId="0" borderId="6" xfId="11" applyFont="1" applyFill="1" applyBorder="1" applyAlignment="1">
      <alignment vertical="top" wrapText="1"/>
    </xf>
    <xf numFmtId="168" fontId="39" fillId="0" borderId="6" xfId="26" applyNumberFormat="1" applyFont="1" applyFill="1" applyBorder="1" applyAlignment="1">
      <alignment horizontal="right" vertical="top"/>
    </xf>
    <xf numFmtId="0" fontId="39" fillId="0" borderId="6" xfId="11" applyFont="1" applyFill="1" applyBorder="1" applyAlignment="1">
      <alignment horizontal="left" vertical="top"/>
    </xf>
    <xf numFmtId="174" fontId="45" fillId="0" borderId="5" xfId="11" applyNumberFormat="1" applyFont="1" applyFill="1" applyBorder="1" applyAlignment="1">
      <alignment horizontal="right" vertical="top" wrapText="1"/>
    </xf>
    <xf numFmtId="174" fontId="39" fillId="0" borderId="5" xfId="11" applyNumberFormat="1" applyFont="1" applyFill="1" applyBorder="1" applyAlignment="1">
      <alignment horizontal="right" vertical="top" wrapText="1"/>
    </xf>
    <xf numFmtId="169" fontId="39" fillId="0" borderId="6" xfId="11" applyNumberFormat="1" applyFont="1" applyFill="1" applyBorder="1" applyAlignment="1">
      <alignment horizontal="right" vertical="top" wrapText="1"/>
    </xf>
    <xf numFmtId="169" fontId="39" fillId="0" borderId="0" xfId="11" applyNumberFormat="1" applyFont="1" applyFill="1" applyBorder="1" applyAlignment="1">
      <alignment horizontal="right" vertical="top" wrapText="1"/>
    </xf>
    <xf numFmtId="0" fontId="10" fillId="0" borderId="45" xfId="4" applyFill="1" applyBorder="1"/>
    <xf numFmtId="0" fontId="10" fillId="0" borderId="39" xfId="4" applyFill="1" applyBorder="1"/>
    <xf numFmtId="0" fontId="10" fillId="0" borderId="44" xfId="4" applyFill="1" applyBorder="1"/>
    <xf numFmtId="169" fontId="16" fillId="0" borderId="44" xfId="4" applyNumberFormat="1" applyFont="1" applyFill="1" applyBorder="1"/>
    <xf numFmtId="177" fontId="16" fillId="0" borderId="44" xfId="26" applyNumberFormat="1" applyFont="1" applyFill="1" applyBorder="1"/>
    <xf numFmtId="0" fontId="10" fillId="0" borderId="12" xfId="4" applyFill="1" applyBorder="1"/>
    <xf numFmtId="0" fontId="10" fillId="0" borderId="43" xfId="4" applyFill="1" applyBorder="1"/>
    <xf numFmtId="169" fontId="10" fillId="0" borderId="0" xfId="4" applyNumberFormat="1"/>
    <xf numFmtId="0" fontId="10" fillId="0" borderId="0" xfId="4" applyFill="1" applyBorder="1"/>
    <xf numFmtId="0" fontId="16" fillId="0" borderId="0" xfId="11" applyFont="1" applyFill="1" applyBorder="1"/>
    <xf numFmtId="169" fontId="10" fillId="0" borderId="0" xfId="4" applyNumberFormat="1" applyFill="1" applyBorder="1"/>
    <xf numFmtId="169" fontId="16" fillId="0" borderId="0" xfId="4" applyNumberFormat="1" applyFont="1" applyFill="1" applyBorder="1"/>
    <xf numFmtId="2" fontId="16" fillId="0" borderId="0" xfId="4" applyNumberFormat="1" applyFont="1" applyFill="1" applyBorder="1"/>
    <xf numFmtId="0" fontId="39" fillId="0" borderId="6" xfId="11" applyFont="1" applyFill="1" applyBorder="1" applyAlignment="1">
      <alignment vertical="top" wrapText="1"/>
    </xf>
    <xf numFmtId="0" fontId="10" fillId="0" borderId="6" xfId="11" applyFont="1" applyFill="1" applyBorder="1" applyAlignment="1">
      <alignment vertical="top" wrapText="1"/>
    </xf>
    <xf numFmtId="0" fontId="10" fillId="0" borderId="6" xfId="11" applyFont="1" applyFill="1" applyBorder="1" applyAlignment="1">
      <alignment horizontal="left" vertical="top" wrapText="1"/>
    </xf>
    <xf numFmtId="169" fontId="39" fillId="0" borderId="6" xfId="11" applyNumberFormat="1" applyFont="1" applyFill="1" applyBorder="1" applyAlignment="1">
      <alignment vertical="top" wrapText="1"/>
    </xf>
    <xf numFmtId="169" fontId="10" fillId="0" borderId="6" xfId="11" applyNumberFormat="1" applyFont="1" applyFill="1" applyBorder="1" applyAlignment="1">
      <alignment horizontal="right" vertical="top" wrapText="1"/>
    </xf>
    <xf numFmtId="168" fontId="39" fillId="0" borderId="6" xfId="26" applyNumberFormat="1" applyFont="1" applyFill="1" applyBorder="1" applyAlignment="1">
      <alignment vertical="top" wrapText="1"/>
    </xf>
    <xf numFmtId="168" fontId="39" fillId="0" borderId="6" xfId="11" applyNumberFormat="1" applyFont="1" applyFill="1" applyBorder="1" applyAlignment="1">
      <alignment vertical="top" wrapText="1"/>
    </xf>
    <xf numFmtId="2" fontId="39" fillId="0" borderId="6" xfId="11" applyNumberFormat="1" applyFont="1" applyFill="1" applyBorder="1" applyAlignment="1">
      <alignment vertical="top" wrapText="1"/>
    </xf>
    <xf numFmtId="0" fontId="39" fillId="0" borderId="6" xfId="11" applyFont="1" applyFill="1" applyBorder="1" applyAlignment="1">
      <alignment horizontal="left" vertical="top" wrapText="1"/>
    </xf>
    <xf numFmtId="168" fontId="39" fillId="0" borderId="6" xfId="11" applyNumberFormat="1" applyFont="1" applyFill="1" applyBorder="1" applyAlignment="1">
      <alignment wrapText="1"/>
    </xf>
    <xf numFmtId="0" fontId="39" fillId="0" borderId="6" xfId="11" applyFont="1" applyFill="1" applyBorder="1" applyAlignment="1">
      <alignment wrapText="1"/>
    </xf>
    <xf numFmtId="0" fontId="39" fillId="0" borderId="6" xfId="11" applyFont="1" applyFill="1" applyBorder="1" applyAlignment="1">
      <alignment horizontal="center" vertical="top" wrapText="1"/>
    </xf>
    <xf numFmtId="0" fontId="10" fillId="0" borderId="6" xfId="4" applyFont="1" applyFill="1" applyBorder="1" applyAlignment="1">
      <alignment vertical="top" wrapText="1"/>
    </xf>
    <xf numFmtId="169" fontId="10" fillId="0" borderId="6" xfId="4" applyNumberFormat="1" applyFont="1" applyFill="1" applyBorder="1" applyAlignment="1">
      <alignment vertical="top" wrapText="1"/>
    </xf>
    <xf numFmtId="2" fontId="10" fillId="0" borderId="6" xfId="4" applyNumberFormat="1" applyFont="1" applyFill="1" applyBorder="1" applyAlignment="1">
      <alignment vertical="top" wrapText="1"/>
    </xf>
    <xf numFmtId="2" fontId="10" fillId="0" borderId="6" xfId="4" applyNumberFormat="1" applyFill="1" applyBorder="1" applyAlignment="1">
      <alignment vertical="top" wrapText="1"/>
    </xf>
    <xf numFmtId="169" fontId="10" fillId="0" borderId="6" xfId="4" applyNumberFormat="1" applyFill="1" applyBorder="1" applyAlignment="1">
      <alignment vertical="top" wrapText="1"/>
    </xf>
    <xf numFmtId="0" fontId="10" fillId="0" borderId="6" xfId="4" applyFill="1" applyBorder="1" applyAlignment="1">
      <alignment vertical="top" wrapText="1"/>
    </xf>
    <xf numFmtId="169" fontId="10" fillId="0" borderId="6" xfId="4" applyNumberFormat="1" applyFont="1" applyFill="1" applyBorder="1" applyAlignment="1">
      <alignment horizontal="right" vertical="top" wrapText="1"/>
    </xf>
    <xf numFmtId="169" fontId="10" fillId="0" borderId="6" xfId="4" applyNumberFormat="1" applyFont="1" applyFill="1" applyBorder="1" applyAlignment="1">
      <alignment wrapText="1"/>
    </xf>
    <xf numFmtId="0" fontId="10" fillId="0" borderId="6" xfId="4" applyFill="1" applyBorder="1" applyAlignment="1">
      <alignment wrapText="1"/>
    </xf>
    <xf numFmtId="169" fontId="10" fillId="0" borderId="6" xfId="4" applyNumberFormat="1" applyFill="1" applyBorder="1" applyAlignment="1">
      <alignment wrapText="1"/>
    </xf>
    <xf numFmtId="168" fontId="10" fillId="0" borderId="6" xfId="4" applyNumberFormat="1" applyFont="1" applyFill="1" applyBorder="1" applyAlignment="1">
      <alignment vertical="top" wrapText="1"/>
    </xf>
    <xf numFmtId="0" fontId="2" fillId="0" borderId="5" xfId="11" applyFill="1" applyBorder="1"/>
    <xf numFmtId="0" fontId="16" fillId="0" borderId="5" xfId="11" applyFont="1" applyFill="1" applyBorder="1"/>
    <xf numFmtId="169" fontId="16" fillId="0" borderId="5" xfId="11" applyNumberFormat="1" applyFont="1" applyFill="1" applyBorder="1"/>
    <xf numFmtId="2" fontId="16" fillId="0" borderId="5" xfId="11" applyNumberFormat="1" applyFont="1" applyFill="1" applyBorder="1"/>
    <xf numFmtId="0" fontId="39" fillId="0" borderId="6" xfId="11" applyFont="1" applyFill="1" applyBorder="1" applyAlignment="1">
      <alignment vertical="top"/>
    </xf>
    <xf numFmtId="169" fontId="39" fillId="0" borderId="6" xfId="11" applyNumberFormat="1" applyFont="1" applyFill="1" applyBorder="1" applyAlignment="1">
      <alignment horizontal="center" vertical="top" wrapText="1"/>
    </xf>
    <xf numFmtId="2" fontId="39" fillId="0" borderId="6" xfId="11" applyNumberFormat="1" applyFont="1" applyFill="1" applyBorder="1" applyAlignment="1">
      <alignment horizontal="center" vertical="top" wrapText="1"/>
    </xf>
    <xf numFmtId="0" fontId="2" fillId="0" borderId="6" xfId="11" applyFill="1" applyBorder="1"/>
    <xf numFmtId="169" fontId="16" fillId="0" borderId="6" xfId="11" applyNumberFormat="1" applyFont="1" applyFill="1" applyBorder="1"/>
    <xf numFmtId="0" fontId="2" fillId="0" borderId="0" xfId="11" applyFill="1" applyBorder="1"/>
    <xf numFmtId="0" fontId="10" fillId="0" borderId="0" xfId="11" applyFont="1" applyFill="1" applyBorder="1"/>
    <xf numFmtId="169" fontId="16" fillId="0" borderId="0" xfId="11" applyNumberFormat="1" applyFont="1" applyFill="1" applyBorder="1"/>
    <xf numFmtId="169" fontId="39" fillId="0" borderId="6" xfId="11" applyNumberFormat="1" applyFont="1" applyFill="1" applyBorder="1" applyAlignment="1">
      <alignment vertical="top"/>
    </xf>
    <xf numFmtId="0" fontId="10" fillId="0" borderId="6" xfId="4" applyFill="1" applyBorder="1"/>
    <xf numFmtId="0" fontId="39" fillId="0" borderId="6" xfId="11" applyFont="1" applyFill="1" applyBorder="1" applyAlignment="1">
      <alignment horizontal="center" vertical="top"/>
    </xf>
    <xf numFmtId="0" fontId="39" fillId="0" borderId="0" xfId="11" applyFont="1" applyFill="1" applyBorder="1" applyAlignment="1">
      <alignment vertical="top" wrapText="1"/>
    </xf>
    <xf numFmtId="169" fontId="39" fillId="0" borderId="0" xfId="11" applyNumberFormat="1" applyFont="1" applyFill="1" applyBorder="1" applyAlignment="1">
      <alignment vertical="top"/>
    </xf>
    <xf numFmtId="0" fontId="39" fillId="0" borderId="0" xfId="11" applyFont="1" applyFill="1" applyBorder="1" applyAlignment="1">
      <alignment vertical="top"/>
    </xf>
    <xf numFmtId="0" fontId="39" fillId="0" borderId="0" xfId="11" applyFont="1" applyFill="1" applyAlignment="1">
      <alignment vertical="top" wrapText="1"/>
    </xf>
    <xf numFmtId="0" fontId="5" fillId="0" borderId="26" xfId="11" applyFont="1" applyFill="1" applyBorder="1"/>
    <xf numFmtId="0" fontId="5" fillId="0" borderId="0" xfId="11" applyFont="1" applyFill="1" applyBorder="1"/>
    <xf numFmtId="169" fontId="10" fillId="0" borderId="0" xfId="11" applyNumberFormat="1" applyFont="1" applyFill="1" applyBorder="1"/>
    <xf numFmtId="0" fontId="39" fillId="0" borderId="0" xfId="11" applyFont="1" applyFill="1" applyBorder="1"/>
    <xf numFmtId="0" fontId="39" fillId="0" borderId="7" xfId="11" applyFont="1" applyFill="1" applyBorder="1" applyAlignment="1">
      <alignment vertical="top" wrapText="1"/>
    </xf>
    <xf numFmtId="0" fontId="10" fillId="0" borderId="52" xfId="11" applyFont="1" applyFill="1" applyBorder="1" applyAlignment="1">
      <alignment horizontal="left" vertical="top" wrapText="1"/>
    </xf>
    <xf numFmtId="169" fontId="39" fillId="0" borderId="14" xfId="11" applyNumberFormat="1" applyFont="1" applyFill="1" applyBorder="1" applyAlignment="1">
      <alignment horizontal="center" vertical="top" wrapText="1"/>
    </xf>
    <xf numFmtId="0" fontId="39" fillId="0" borderId="18" xfId="11" applyFont="1" applyFill="1" applyBorder="1" applyAlignment="1">
      <alignment vertical="top" wrapText="1"/>
    </xf>
    <xf numFmtId="0" fontId="39" fillId="0" borderId="5" xfId="11" applyFont="1" applyFill="1" applyBorder="1" applyAlignment="1">
      <alignment vertical="top" wrapText="1"/>
    </xf>
    <xf numFmtId="0" fontId="10" fillId="0" borderId="5" xfId="11" applyFont="1" applyFill="1" applyBorder="1" applyAlignment="1">
      <alignment horizontal="left" vertical="top" wrapText="1"/>
    </xf>
    <xf numFmtId="0" fontId="39" fillId="0" borderId="14" xfId="11" applyFont="1" applyFill="1" applyBorder="1"/>
    <xf numFmtId="0" fontId="16" fillId="0" borderId="52" xfId="11" applyFont="1" applyFill="1" applyBorder="1"/>
    <xf numFmtId="169" fontId="39" fillId="0" borderId="26" xfId="11" applyNumberFormat="1" applyFont="1" applyFill="1" applyBorder="1"/>
    <xf numFmtId="0" fontId="2" fillId="0" borderId="0" xfId="11" applyFill="1"/>
    <xf numFmtId="0" fontId="54" fillId="0" borderId="7" xfId="11" applyFont="1" applyFill="1" applyBorder="1" applyAlignment="1">
      <alignment horizontal="center" vertical="center"/>
    </xf>
    <xf numFmtId="0" fontId="54" fillId="0" borderId="30" xfId="11" applyFont="1" applyFill="1" applyBorder="1" applyAlignment="1">
      <alignment vertical="center"/>
    </xf>
    <xf numFmtId="0" fontId="54" fillId="0" borderId="48" xfId="11" applyFont="1" applyFill="1" applyBorder="1" applyAlignment="1">
      <alignment horizontal="center"/>
    </xf>
    <xf numFmtId="0" fontId="54" fillId="0" borderId="0" xfId="11" applyFont="1" applyFill="1" applyBorder="1" applyAlignment="1">
      <alignment horizontal="center"/>
    </xf>
    <xf numFmtId="0" fontId="42" fillId="0" borderId="15" xfId="11" applyFont="1" applyFill="1" applyBorder="1" applyAlignment="1">
      <alignment horizontal="center"/>
    </xf>
    <xf numFmtId="0" fontId="54" fillId="0" borderId="53" xfId="11" applyFont="1" applyFill="1" applyBorder="1" applyAlignment="1">
      <alignment horizontal="center"/>
    </xf>
    <xf numFmtId="0" fontId="42" fillId="0" borderId="0" xfId="11" applyFont="1" applyFill="1" applyBorder="1" applyAlignment="1">
      <alignment horizontal="center"/>
    </xf>
    <xf numFmtId="0" fontId="42" fillId="0" borderId="18" xfId="11" applyFont="1" applyFill="1" applyBorder="1" applyAlignment="1">
      <alignment horizontal="center"/>
    </xf>
    <xf numFmtId="0" fontId="41" fillId="0" borderId="53" xfId="11" applyFont="1" applyFill="1" applyBorder="1"/>
    <xf numFmtId="0" fontId="41" fillId="0" borderId="18" xfId="11" applyFont="1" applyFill="1" applyBorder="1"/>
    <xf numFmtId="2" fontId="54" fillId="0" borderId="18" xfId="11" applyNumberFormat="1" applyFont="1" applyFill="1" applyBorder="1" applyAlignment="1">
      <alignment horizontal="center"/>
    </xf>
    <xf numFmtId="0" fontId="10" fillId="0" borderId="5" xfId="4" applyFill="1" applyBorder="1"/>
    <xf numFmtId="0" fontId="16" fillId="0" borderId="5" xfId="4" applyFont="1" applyFill="1" applyBorder="1"/>
    <xf numFmtId="169" fontId="16" fillId="0" borderId="5" xfId="4" applyNumberFormat="1" applyFont="1" applyFill="1" applyBorder="1"/>
    <xf numFmtId="0" fontId="10" fillId="0" borderId="5" xfId="4" applyFill="1" applyBorder="1" applyAlignment="1"/>
    <xf numFmtId="0" fontId="10" fillId="0" borderId="0" xfId="4" applyFill="1" applyBorder="1" applyAlignment="1"/>
    <xf numFmtId="0" fontId="10" fillId="0" borderId="0" xfId="4" applyFill="1" applyAlignment="1">
      <alignment wrapText="1"/>
    </xf>
    <xf numFmtId="0" fontId="10" fillId="0" borderId="7" xfId="11" applyFont="1" applyFill="1" applyBorder="1" applyAlignment="1">
      <alignment horizontal="left" vertical="top" wrapText="1"/>
    </xf>
    <xf numFmtId="0" fontId="39" fillId="0" borderId="7" xfId="11" applyFont="1" applyFill="1" applyBorder="1" applyAlignment="1">
      <alignment horizontal="left" vertical="top" wrapText="1"/>
    </xf>
    <xf numFmtId="169" fontId="39" fillId="0" borderId="7" xfId="11" applyNumberFormat="1" applyFont="1" applyFill="1" applyBorder="1" applyAlignment="1">
      <alignment horizontal="center" vertical="top" wrapText="1"/>
    </xf>
    <xf numFmtId="2" fontId="39" fillId="0" borderId="7" xfId="11" applyNumberFormat="1" applyFont="1" applyFill="1" applyBorder="1" applyAlignment="1">
      <alignment horizontal="center" vertical="top" wrapText="1"/>
    </xf>
    <xf numFmtId="0" fontId="44" fillId="0" borderId="45" xfId="11" applyFont="1" applyFill="1" applyBorder="1" applyAlignment="1">
      <alignment vertical="top" wrapText="1"/>
    </xf>
    <xf numFmtId="0" fontId="44" fillId="0" borderId="44" xfId="11" applyFont="1" applyFill="1" applyBorder="1" applyAlignment="1">
      <alignment vertical="top" wrapText="1"/>
    </xf>
    <xf numFmtId="0" fontId="16" fillId="0" borderId="44" xfId="4" applyFont="1" applyFill="1" applyBorder="1"/>
    <xf numFmtId="0" fontId="16" fillId="0" borderId="43" xfId="4" applyFont="1" applyFill="1" applyBorder="1"/>
    <xf numFmtId="168" fontId="39" fillId="0" borderId="6" xfId="26" quotePrefix="1" applyNumberFormat="1" applyFont="1" applyFill="1" applyBorder="1" applyAlignment="1">
      <alignment vertical="top" wrapText="1"/>
    </xf>
    <xf numFmtId="168" fontId="39" fillId="0" borderId="6" xfId="26" applyNumberFormat="1" applyFont="1" applyFill="1" applyBorder="1" applyAlignment="1">
      <alignment horizontal="center" vertical="top" wrapText="1"/>
    </xf>
    <xf numFmtId="169" fontId="39" fillId="0" borderId="6" xfId="26" applyNumberFormat="1" applyFont="1" applyFill="1" applyBorder="1" applyAlignment="1">
      <alignment vertical="top" wrapText="1"/>
    </xf>
    <xf numFmtId="169" fontId="39" fillId="0" borderId="6" xfId="26" quotePrefix="1" applyNumberFormat="1" applyFont="1" applyFill="1" applyBorder="1" applyAlignment="1">
      <alignment vertical="top" wrapText="1"/>
    </xf>
    <xf numFmtId="168" fontId="39" fillId="0" borderId="0" xfId="26" quotePrefix="1" applyNumberFormat="1" applyFont="1" applyFill="1" applyBorder="1" applyAlignment="1">
      <alignment vertical="top" wrapText="1"/>
    </xf>
    <xf numFmtId="168" fontId="39" fillId="0" borderId="0" xfId="26" applyNumberFormat="1" applyFont="1" applyFill="1" applyBorder="1" applyAlignment="1">
      <alignment vertical="top" wrapText="1"/>
    </xf>
    <xf numFmtId="2" fontId="10" fillId="0" borderId="6" xfId="4" applyNumberFormat="1" applyFill="1" applyBorder="1" applyAlignment="1">
      <alignment horizontal="center"/>
    </xf>
    <xf numFmtId="0" fontId="16" fillId="0" borderId="6" xfId="4" applyFont="1" applyFill="1" applyBorder="1" applyAlignment="1">
      <alignment horizontal="left"/>
    </xf>
    <xf numFmtId="0" fontId="10" fillId="0" borderId="6" xfId="4" applyFont="1" applyFill="1" applyBorder="1" applyAlignment="1">
      <alignment horizontal="center"/>
    </xf>
    <xf numFmtId="169" fontId="16" fillId="0" borderId="6" xfId="4" applyNumberFormat="1" applyFont="1" applyFill="1" applyBorder="1"/>
    <xf numFmtId="0" fontId="9" fillId="0" borderId="6" xfId="4" applyFont="1" applyFill="1" applyBorder="1" applyAlignment="1"/>
    <xf numFmtId="0" fontId="10" fillId="0" borderId="0" xfId="4" applyFill="1" applyAlignment="1"/>
    <xf numFmtId="0" fontId="48" fillId="0" borderId="0" xfId="11" applyFont="1" applyFill="1" applyBorder="1"/>
    <xf numFmtId="0" fontId="16" fillId="0" borderId="0" xfId="4" applyFont="1" applyFill="1" applyBorder="1" applyAlignment="1"/>
    <xf numFmtId="0" fontId="10" fillId="0" borderId="0" xfId="4" applyFont="1" applyFill="1" applyBorder="1" applyAlignment="1"/>
    <xf numFmtId="169" fontId="10" fillId="0" borderId="0" xfId="4" applyNumberFormat="1" applyFont="1" applyFill="1" applyBorder="1" applyAlignment="1"/>
    <xf numFmtId="169" fontId="10" fillId="0" borderId="0" xfId="4" applyNumberFormat="1" applyFont="1" applyFill="1" applyBorder="1"/>
    <xf numFmtId="0" fontId="10" fillId="0" borderId="0" xfId="4" applyFont="1" applyFill="1" applyBorder="1"/>
    <xf numFmtId="0" fontId="39" fillId="0" borderId="14" xfId="11" applyFont="1" applyFill="1" applyBorder="1" applyAlignment="1">
      <alignment vertical="top" wrapText="1"/>
    </xf>
    <xf numFmtId="0" fontId="56" fillId="0" borderId="6" xfId="11" applyFont="1" applyFill="1" applyBorder="1" applyAlignment="1">
      <alignment horizontal="left" vertical="top" wrapText="1"/>
    </xf>
    <xf numFmtId="0" fontId="10" fillId="0" borderId="14" xfId="11" applyFont="1" applyFill="1" applyBorder="1" applyAlignment="1">
      <alignment vertical="top" wrapText="1"/>
    </xf>
    <xf numFmtId="168" fontId="56" fillId="0" borderId="6" xfId="26" applyNumberFormat="1" applyFont="1" applyFill="1" applyBorder="1" applyAlignment="1">
      <alignment horizontal="justify" vertical="top" wrapText="1"/>
    </xf>
    <xf numFmtId="168" fontId="56" fillId="0" borderId="6" xfId="26" applyNumberFormat="1" applyFont="1" applyFill="1" applyBorder="1" applyAlignment="1">
      <alignment vertical="top" wrapText="1"/>
    </xf>
    <xf numFmtId="0" fontId="56" fillId="0" borderId="52" xfId="11" applyFont="1" applyFill="1" applyBorder="1" applyAlignment="1">
      <alignment horizontal="justify" vertical="top" wrapText="1"/>
    </xf>
    <xf numFmtId="0" fontId="56" fillId="0" borderId="6" xfId="11" applyFont="1" applyFill="1" applyBorder="1" applyAlignment="1">
      <alignment vertical="top" wrapText="1"/>
    </xf>
    <xf numFmtId="0" fontId="10" fillId="0" borderId="6" xfId="11" applyFont="1" applyFill="1" applyBorder="1" applyAlignment="1">
      <alignment horizontal="justify" vertical="top" wrapText="1"/>
    </xf>
    <xf numFmtId="0" fontId="10" fillId="0" borderId="14" xfId="11" applyFont="1" applyFill="1" applyBorder="1" applyAlignment="1">
      <alignment horizontal="justify" vertical="top" wrapText="1"/>
    </xf>
    <xf numFmtId="168" fontId="56" fillId="0" borderId="6" xfId="26" applyNumberFormat="1" applyFont="1" applyFill="1" applyBorder="1" applyAlignment="1">
      <alignment horizontal="center" vertical="top" wrapText="1"/>
    </xf>
    <xf numFmtId="0" fontId="10" fillId="0" borderId="16" xfId="4" applyFill="1" applyBorder="1" applyAlignment="1">
      <alignment vertical="top" wrapText="1"/>
    </xf>
    <xf numFmtId="0" fontId="10" fillId="0" borderId="7" xfId="11" applyFont="1" applyFill="1" applyBorder="1" applyAlignment="1">
      <alignment vertical="top" wrapText="1"/>
    </xf>
    <xf numFmtId="0" fontId="10" fillId="0" borderId="14" xfId="11" applyFont="1" applyFill="1" applyBorder="1" applyAlignment="1">
      <alignment horizontal="left" vertical="top" wrapText="1"/>
    </xf>
    <xf numFmtId="168" fontId="10" fillId="0" borderId="6" xfId="26" applyNumberFormat="1" applyFont="1" applyFill="1" applyBorder="1" applyAlignment="1">
      <alignment horizontal="justify" vertical="top" wrapText="1"/>
    </xf>
    <xf numFmtId="168" fontId="10" fillId="0" borderId="6" xfId="26" applyNumberFormat="1" applyFont="1" applyFill="1" applyBorder="1" applyAlignment="1">
      <alignment vertical="top" wrapText="1"/>
    </xf>
    <xf numFmtId="0" fontId="10" fillId="0" borderId="52" xfId="11" applyFont="1" applyFill="1" applyBorder="1" applyAlignment="1">
      <alignment vertical="top" wrapText="1"/>
    </xf>
    <xf numFmtId="0" fontId="10" fillId="0" borderId="7" xfId="4" applyFill="1" applyBorder="1" applyAlignment="1">
      <alignment vertical="top" wrapText="1"/>
    </xf>
    <xf numFmtId="0" fontId="10" fillId="0" borderId="7" xfId="11" applyFont="1" applyFill="1" applyBorder="1" applyAlignment="1">
      <alignment horizontal="justify" vertical="top" wrapText="1"/>
    </xf>
    <xf numFmtId="0" fontId="10" fillId="0" borderId="5" xfId="4" applyFill="1" applyBorder="1" applyAlignment="1">
      <alignment vertical="top" wrapText="1"/>
    </xf>
    <xf numFmtId="0" fontId="10" fillId="0" borderId="13" xfId="4" applyFont="1" applyFill="1" applyBorder="1" applyAlignment="1">
      <alignment vertical="top" wrapText="1"/>
    </xf>
    <xf numFmtId="0" fontId="10" fillId="0" borderId="52" xfId="11" applyFont="1" applyFill="1" applyBorder="1" applyAlignment="1">
      <alignment horizontal="justify" vertical="top" wrapText="1"/>
    </xf>
    <xf numFmtId="0" fontId="10" fillId="0" borderId="16" xfId="11" applyFont="1" applyFill="1" applyBorder="1" applyAlignment="1">
      <alignment horizontal="justify" vertical="top" wrapText="1"/>
    </xf>
    <xf numFmtId="0" fontId="10" fillId="0" borderId="48" xfId="11" applyFont="1" applyFill="1" applyBorder="1" applyAlignment="1">
      <alignment vertical="top" wrapText="1"/>
    </xf>
    <xf numFmtId="0" fontId="10" fillId="0" borderId="0" xfId="4" applyBorder="1"/>
    <xf numFmtId="0" fontId="10" fillId="0" borderId="48" xfId="11" applyFont="1" applyFill="1" applyBorder="1" applyAlignment="1">
      <alignment horizontal="justify" vertical="top" wrapText="1"/>
    </xf>
    <xf numFmtId="0" fontId="10" fillId="0" borderId="14" xfId="4" applyFont="1" applyFill="1" applyBorder="1" applyAlignment="1">
      <alignment horizontal="left" vertical="top" wrapText="1"/>
    </xf>
    <xf numFmtId="0" fontId="10" fillId="0" borderId="0" xfId="4" applyFill="1" applyBorder="1" applyAlignment="1">
      <alignment vertical="top" wrapText="1"/>
    </xf>
    <xf numFmtId="0" fontId="10" fillId="0" borderId="0" xfId="11" applyFont="1" applyFill="1" applyBorder="1" applyAlignment="1">
      <alignment horizontal="left" vertical="top" wrapText="1"/>
    </xf>
    <xf numFmtId="169" fontId="39" fillId="0" borderId="0" xfId="11" applyNumberFormat="1" applyFont="1" applyFill="1" applyBorder="1" applyAlignment="1">
      <alignment horizontal="center" vertical="top" wrapText="1"/>
    </xf>
    <xf numFmtId="169" fontId="10" fillId="0" borderId="6" xfId="11" applyNumberFormat="1" applyFont="1" applyFill="1" applyBorder="1" applyAlignment="1">
      <alignment horizontal="center" vertical="top" wrapText="1"/>
    </xf>
    <xf numFmtId="169" fontId="39" fillId="0" borderId="5" xfId="11" applyNumberFormat="1" applyFont="1" applyFill="1" applyBorder="1" applyAlignment="1">
      <alignment horizontal="center" vertical="top" wrapText="1"/>
    </xf>
    <xf numFmtId="0" fontId="10" fillId="0" borderId="0" xfId="4" applyFill="1" applyBorder="1" applyAlignment="1">
      <alignment horizontal="center" vertical="top"/>
    </xf>
    <xf numFmtId="0" fontId="10" fillId="0" borderId="0" xfId="4" applyFont="1" applyFill="1" applyBorder="1" applyAlignment="1">
      <alignment horizontal="left"/>
    </xf>
    <xf numFmtId="169" fontId="10" fillId="0" borderId="0" xfId="4" applyNumberFormat="1" applyFill="1" applyBorder="1" applyAlignment="1"/>
    <xf numFmtId="0" fontId="10" fillId="0" borderId="0" xfId="4" applyFont="1" applyBorder="1"/>
    <xf numFmtId="169" fontId="10" fillId="0" borderId="0" xfId="4" applyNumberFormat="1" applyFont="1" applyBorder="1"/>
    <xf numFmtId="174" fontId="10" fillId="0" borderId="0" xfId="4" applyNumberFormat="1" applyBorder="1"/>
    <xf numFmtId="169" fontId="10" fillId="0" borderId="0" xfId="4" applyNumberFormat="1" applyBorder="1"/>
    <xf numFmtId="174" fontId="39" fillId="0" borderId="6" xfId="11" applyNumberFormat="1" applyFont="1" applyFill="1" applyBorder="1" applyAlignment="1">
      <alignment vertical="top"/>
    </xf>
    <xf numFmtId="2" fontId="39" fillId="0" borderId="6" xfId="26" applyNumberFormat="1" applyFont="1" applyFill="1" applyBorder="1" applyAlignment="1">
      <alignment vertical="top"/>
    </xf>
    <xf numFmtId="174" fontId="39" fillId="0" borderId="6" xfId="11" applyNumberFormat="1" applyFont="1" applyFill="1" applyBorder="1" applyAlignment="1">
      <alignment vertical="top" wrapText="1"/>
    </xf>
    <xf numFmtId="2" fontId="39" fillId="0" borderId="0" xfId="11" applyNumberFormat="1" applyFont="1" applyFill="1" applyBorder="1" applyAlignment="1">
      <alignment vertical="top" wrapText="1"/>
    </xf>
    <xf numFmtId="174" fontId="39" fillId="0" borderId="0" xfId="11" applyNumberFormat="1" applyFont="1" applyFill="1" applyBorder="1" applyAlignment="1">
      <alignment vertical="top"/>
    </xf>
    <xf numFmtId="2" fontId="39" fillId="0" borderId="0" xfId="26" applyNumberFormat="1" applyFont="1" applyFill="1" applyBorder="1" applyAlignment="1">
      <alignment vertical="top"/>
    </xf>
    <xf numFmtId="174" fontId="39" fillId="0" borderId="0" xfId="11" applyNumberFormat="1" applyFont="1" applyFill="1" applyBorder="1" applyAlignment="1">
      <alignment vertical="top" wrapText="1"/>
    </xf>
    <xf numFmtId="0" fontId="39" fillId="0" borderId="6" xfId="11" applyNumberFormat="1" applyFont="1" applyFill="1" applyBorder="1" applyAlignment="1">
      <alignment vertical="top"/>
    </xf>
    <xf numFmtId="0" fontId="39" fillId="0" borderId="7" xfId="11" applyNumberFormat="1" applyFont="1" applyFill="1" applyBorder="1" applyAlignment="1">
      <alignment vertical="top"/>
    </xf>
    <xf numFmtId="2" fontId="39" fillId="0" borderId="7" xfId="11" applyNumberFormat="1" applyFont="1" applyFill="1" applyBorder="1" applyAlignment="1">
      <alignment vertical="top" wrapText="1"/>
    </xf>
    <xf numFmtId="174" fontId="39" fillId="0" borderId="7" xfId="11" applyNumberFormat="1" applyFont="1" applyFill="1" applyBorder="1" applyAlignment="1">
      <alignment vertical="top"/>
    </xf>
    <xf numFmtId="2" fontId="39" fillId="0" borderId="7" xfId="26" applyNumberFormat="1" applyFont="1" applyFill="1" applyBorder="1" applyAlignment="1">
      <alignment vertical="top"/>
    </xf>
    <xf numFmtId="174" fontId="39" fillId="0" borderId="7" xfId="11" applyNumberFormat="1" applyFont="1" applyFill="1" applyBorder="1" applyAlignment="1">
      <alignment vertical="top" wrapText="1"/>
    </xf>
    <xf numFmtId="0" fontId="39" fillId="0" borderId="0" xfId="11" applyNumberFormat="1" applyFont="1" applyFill="1" applyBorder="1" applyAlignment="1">
      <alignment vertical="top"/>
    </xf>
    <xf numFmtId="0" fontId="39" fillId="0" borderId="0" xfId="11" applyFont="1" applyFill="1" applyBorder="1" applyAlignment="1">
      <alignment horizontal="left" vertical="top" wrapText="1"/>
    </xf>
    <xf numFmtId="4" fontId="39" fillId="0" borderId="6" xfId="11" applyNumberFormat="1" applyFont="1" applyFill="1" applyBorder="1" applyAlignment="1">
      <alignment vertical="top"/>
    </xf>
    <xf numFmtId="4" fontId="39" fillId="0" borderId="0" xfId="11" applyNumberFormat="1" applyFont="1" applyFill="1" applyBorder="1" applyAlignment="1">
      <alignment vertical="top"/>
    </xf>
    <xf numFmtId="169" fontId="39" fillId="0" borderId="6" xfId="26" applyNumberFormat="1" applyFont="1" applyFill="1" applyBorder="1" applyAlignment="1">
      <alignment vertical="top"/>
    </xf>
    <xf numFmtId="0" fontId="39" fillId="0" borderId="7" xfId="11" applyFont="1" applyFill="1" applyBorder="1" applyAlignment="1">
      <alignment vertical="top"/>
    </xf>
    <xf numFmtId="169" fontId="39" fillId="0" borderId="7" xfId="26" applyNumberFormat="1" applyFont="1" applyFill="1" applyBorder="1" applyAlignment="1">
      <alignment vertical="top"/>
    </xf>
    <xf numFmtId="4" fontId="39" fillId="0" borderId="7" xfId="11" applyNumberFormat="1" applyFont="1" applyFill="1" applyBorder="1" applyAlignment="1">
      <alignment vertical="top"/>
    </xf>
    <xf numFmtId="0" fontId="39" fillId="0" borderId="14" xfId="11" applyFont="1" applyFill="1" applyBorder="1" applyAlignment="1">
      <alignment horizontal="left" vertical="top" wrapText="1"/>
    </xf>
    <xf numFmtId="0" fontId="39" fillId="0" borderId="52" xfId="11" applyFont="1" applyFill="1" applyBorder="1" applyAlignment="1">
      <alignment vertical="top" wrapText="1"/>
    </xf>
    <xf numFmtId="0" fontId="39" fillId="0" borderId="18" xfId="11" applyFont="1" applyFill="1" applyBorder="1" applyAlignment="1">
      <alignment horizontal="left" vertical="top" wrapText="1"/>
    </xf>
    <xf numFmtId="0" fontId="39" fillId="0" borderId="5" xfId="11" applyFont="1" applyFill="1" applyBorder="1" applyAlignment="1">
      <alignment vertical="top"/>
    </xf>
    <xf numFmtId="169" fontId="39" fillId="0" borderId="0" xfId="11" applyNumberFormat="1" applyFont="1" applyFill="1" applyBorder="1" applyAlignment="1">
      <alignment vertical="top" wrapText="1"/>
    </xf>
    <xf numFmtId="0" fontId="41" fillId="0" borderId="0" xfId="11" applyFont="1" applyFill="1" applyBorder="1" applyAlignment="1">
      <alignment vertical="top"/>
    </xf>
    <xf numFmtId="0" fontId="41" fillId="0" borderId="0" xfId="11" applyFont="1" applyFill="1" applyBorder="1" applyAlignment="1">
      <alignment vertical="top" wrapText="1"/>
    </xf>
    <xf numFmtId="169" fontId="41" fillId="0" borderId="0" xfId="11" applyNumberFormat="1" applyFont="1" applyFill="1" applyBorder="1" applyAlignment="1">
      <alignment vertical="top" wrapText="1"/>
    </xf>
    <xf numFmtId="0" fontId="55" fillId="0" borderId="6" xfId="11" applyFont="1" applyFill="1" applyBorder="1" applyAlignment="1">
      <alignment vertical="top" wrapText="1"/>
    </xf>
    <xf numFmtId="0" fontId="39" fillId="0" borderId="6" xfId="11" applyNumberFormat="1" applyFont="1" applyFill="1" applyBorder="1" applyAlignment="1">
      <alignment vertical="top" wrapText="1"/>
    </xf>
    <xf numFmtId="0" fontId="39" fillId="0" borderId="26" xfId="11" applyFont="1" applyFill="1" applyBorder="1" applyAlignment="1">
      <alignment vertical="top" wrapText="1"/>
    </xf>
    <xf numFmtId="169" fontId="39" fillId="0" borderId="7" xfId="11" applyNumberFormat="1" applyFont="1" applyFill="1" applyBorder="1" applyAlignment="1">
      <alignment vertical="top"/>
    </xf>
    <xf numFmtId="2" fontId="39" fillId="0" borderId="7" xfId="11" applyNumberFormat="1" applyFont="1" applyFill="1" applyBorder="1" applyAlignment="1">
      <alignment vertical="top"/>
    </xf>
    <xf numFmtId="169" fontId="39" fillId="0" borderId="7" xfId="11" applyNumberFormat="1" applyFont="1" applyFill="1" applyBorder="1" applyAlignment="1">
      <alignment horizontal="right" vertical="top" wrapText="1"/>
    </xf>
    <xf numFmtId="169" fontId="44" fillId="0" borderId="6" xfId="26" applyNumberFormat="1" applyFont="1" applyFill="1" applyBorder="1"/>
    <xf numFmtId="2" fontId="44" fillId="0" borderId="6" xfId="26" applyNumberFormat="1" applyFont="1" applyFill="1" applyBorder="1"/>
    <xf numFmtId="175" fontId="44" fillId="0" borderId="6" xfId="26" applyNumberFormat="1" applyFont="1" applyFill="1" applyBorder="1"/>
    <xf numFmtId="169" fontId="10" fillId="0" borderId="6" xfId="4" applyNumberFormat="1" applyFill="1" applyBorder="1"/>
    <xf numFmtId="169" fontId="44" fillId="0" borderId="0" xfId="26" applyNumberFormat="1" applyFont="1" applyFill="1" applyBorder="1"/>
    <xf numFmtId="2" fontId="44" fillId="0" borderId="0" xfId="26" applyNumberFormat="1" applyFont="1" applyFill="1" applyBorder="1"/>
    <xf numFmtId="175" fontId="44" fillId="0" borderId="0" xfId="26" applyNumberFormat="1" applyFont="1" applyFill="1" applyBorder="1"/>
    <xf numFmtId="170" fontId="10" fillId="0" borderId="0" xfId="4" applyNumberFormat="1"/>
    <xf numFmtId="0" fontId="51" fillId="0" borderId="0" xfId="11" applyFont="1" applyFill="1" applyBorder="1" applyAlignment="1">
      <alignment horizontal="left"/>
    </xf>
    <xf numFmtId="174" fontId="57" fillId="0" borderId="6" xfId="11" applyNumberFormat="1" applyFont="1" applyFill="1" applyBorder="1" applyAlignment="1">
      <alignment horizontal="center" vertical="top"/>
    </xf>
    <xf numFmtId="174" fontId="39" fillId="0" borderId="6" xfId="11" applyNumberFormat="1" applyFont="1" applyFill="1" applyBorder="1" applyAlignment="1">
      <alignment horizontal="center" vertical="top"/>
    </xf>
    <xf numFmtId="174" fontId="39" fillId="0" borderId="6" xfId="11" applyNumberFormat="1" applyFont="1" applyFill="1" applyBorder="1" applyAlignment="1">
      <alignment horizontal="center" vertical="top" wrapText="1"/>
    </xf>
    <xf numFmtId="174" fontId="39" fillId="0" borderId="7" xfId="11" applyNumberFormat="1" applyFont="1" applyFill="1" applyBorder="1" applyAlignment="1">
      <alignment horizontal="center" vertical="top"/>
    </xf>
    <xf numFmtId="174" fontId="57" fillId="0" borderId="7" xfId="11" applyNumberFormat="1" applyFont="1" applyFill="1" applyBorder="1" applyAlignment="1">
      <alignment horizontal="center" vertical="top"/>
    </xf>
    <xf numFmtId="174" fontId="44" fillId="0" borderId="6" xfId="11" applyNumberFormat="1" applyFont="1" applyFill="1" applyBorder="1" applyAlignment="1">
      <alignment horizontal="center" vertical="top"/>
    </xf>
    <xf numFmtId="169" fontId="39" fillId="0" borderId="14" xfId="11" applyNumberFormat="1" applyFont="1" applyFill="1" applyBorder="1" applyAlignment="1">
      <alignment vertical="top" wrapText="1"/>
    </xf>
    <xf numFmtId="174" fontId="39" fillId="0" borderId="0" xfId="11" applyNumberFormat="1" applyFont="1" applyFill="1" applyBorder="1" applyAlignment="1">
      <alignment horizontal="center" vertical="top"/>
    </xf>
    <xf numFmtId="174" fontId="44" fillId="0" borderId="0" xfId="11" applyNumberFormat="1" applyFont="1" applyFill="1" applyBorder="1" applyAlignment="1">
      <alignment horizontal="center" vertical="top"/>
    </xf>
    <xf numFmtId="174" fontId="57" fillId="0" borderId="0" xfId="11" applyNumberFormat="1" applyFont="1" applyFill="1" applyBorder="1" applyAlignment="1">
      <alignment horizontal="center" vertical="top"/>
    </xf>
    <xf numFmtId="174" fontId="10" fillId="0" borderId="6" xfId="4" applyNumberFormat="1" applyFont="1" applyFill="1" applyBorder="1" applyAlignment="1">
      <alignment vertical="top" wrapText="1"/>
    </xf>
    <xf numFmtId="0" fontId="10" fillId="0" borderId="6" xfId="4" applyFont="1" applyFill="1" applyBorder="1" applyAlignment="1">
      <alignment horizontal="left" vertical="top" wrapText="1"/>
    </xf>
    <xf numFmtId="0" fontId="10" fillId="0" borderId="49" xfId="4" applyFill="1" applyBorder="1"/>
    <xf numFmtId="0" fontId="16" fillId="0" borderId="49" xfId="4" applyFont="1" applyFill="1" applyBorder="1"/>
    <xf numFmtId="169" fontId="16" fillId="0" borderId="49" xfId="4" applyNumberFormat="1" applyFont="1" applyFill="1" applyBorder="1"/>
    <xf numFmtId="2" fontId="16" fillId="0" borderId="49" xfId="4" applyNumberFormat="1" applyFont="1" applyFill="1" applyBorder="1"/>
    <xf numFmtId="0" fontId="16" fillId="0" borderId="0" xfId="11" applyFont="1" applyFill="1" applyAlignment="1">
      <alignment vertical="top"/>
    </xf>
    <xf numFmtId="0" fontId="16" fillId="0" borderId="0" xfId="11" applyFont="1" applyAlignment="1">
      <alignment horizontal="center" vertical="top" wrapText="1"/>
    </xf>
    <xf numFmtId="0" fontId="2" fillId="0" borderId="0" xfId="11" applyBorder="1"/>
    <xf numFmtId="0" fontId="10" fillId="0" borderId="6" xfId="11" applyFont="1" applyFill="1" applyBorder="1" applyAlignment="1">
      <alignment horizontal="center" vertical="top" wrapText="1"/>
    </xf>
    <xf numFmtId="169" fontId="10" fillId="0" borderId="0" xfId="11" applyNumberFormat="1" applyFont="1" applyFill="1" applyBorder="1" applyAlignment="1">
      <alignment horizontal="center" vertical="top" wrapText="1"/>
    </xf>
    <xf numFmtId="169" fontId="10" fillId="0" borderId="5" xfId="11" applyNumberFormat="1" applyFont="1" applyFill="1" applyBorder="1" applyAlignment="1">
      <alignment horizontal="center" vertical="top" wrapText="1"/>
    </xf>
    <xf numFmtId="0" fontId="16" fillId="0" borderId="5" xfId="11" applyFont="1" applyFill="1" applyBorder="1" applyAlignment="1">
      <alignment vertical="top" wrapText="1"/>
    </xf>
    <xf numFmtId="174" fontId="16" fillId="0" borderId="5" xfId="11" applyNumberFormat="1" applyFont="1" applyFill="1" applyBorder="1" applyAlignment="1">
      <alignment vertical="top" wrapText="1"/>
    </xf>
    <xf numFmtId="0" fontId="16" fillId="0" borderId="0" xfId="11" applyFont="1" applyFill="1" applyBorder="1" applyAlignment="1">
      <alignment vertical="top" wrapText="1"/>
    </xf>
    <xf numFmtId="174" fontId="16" fillId="0" borderId="0" xfId="11" applyNumberFormat="1" applyFont="1" applyFill="1" applyBorder="1" applyAlignment="1">
      <alignment vertical="top" wrapText="1"/>
    </xf>
    <xf numFmtId="0" fontId="16" fillId="0" borderId="46" xfId="4" applyFont="1" applyFill="1" applyBorder="1" applyAlignment="1"/>
    <xf numFmtId="0" fontId="10" fillId="0" borderId="46" xfId="4" applyFont="1" applyFill="1" applyBorder="1"/>
    <xf numFmtId="169" fontId="39" fillId="0" borderId="7" xfId="11" applyNumberFormat="1" applyFont="1" applyFill="1" applyBorder="1" applyAlignment="1">
      <alignment vertical="top" wrapText="1"/>
    </xf>
    <xf numFmtId="169" fontId="10" fillId="0" borderId="7" xfId="11" applyNumberFormat="1" applyFont="1" applyFill="1" applyBorder="1" applyAlignment="1">
      <alignment horizontal="right" vertical="top" wrapText="1"/>
    </xf>
    <xf numFmtId="0" fontId="2" fillId="0" borderId="7" xfId="11" applyFill="1" applyBorder="1" applyAlignment="1">
      <alignment wrapText="1"/>
    </xf>
    <xf numFmtId="169" fontId="39" fillId="0" borderId="7" xfId="11" applyNumberFormat="1" applyFont="1" applyFill="1" applyBorder="1" applyAlignment="1">
      <alignment wrapText="1"/>
    </xf>
    <xf numFmtId="0" fontId="10" fillId="0" borderId="5" xfId="11" applyFont="1" applyFill="1" applyBorder="1" applyAlignment="1">
      <alignment vertical="top" wrapText="1"/>
    </xf>
    <xf numFmtId="169" fontId="39" fillId="0" borderId="5" xfId="11" applyNumberFormat="1" applyFont="1" applyFill="1" applyBorder="1" applyAlignment="1">
      <alignment vertical="top" wrapText="1"/>
    </xf>
    <xf numFmtId="169" fontId="10" fillId="0" borderId="5" xfId="11" applyNumberFormat="1" applyFont="1" applyFill="1" applyBorder="1" applyAlignment="1">
      <alignment horizontal="right" vertical="top" wrapText="1"/>
    </xf>
    <xf numFmtId="0" fontId="2" fillId="0" borderId="5" xfId="11" applyFill="1" applyBorder="1" applyAlignment="1">
      <alignment wrapText="1"/>
    </xf>
    <xf numFmtId="169" fontId="39" fillId="0" borderId="5" xfId="11" applyNumberFormat="1" applyFont="1" applyFill="1" applyBorder="1" applyAlignment="1">
      <alignment wrapText="1"/>
    </xf>
    <xf numFmtId="0" fontId="10" fillId="0" borderId="0" xfId="11" applyFont="1" applyFill="1" applyBorder="1" applyAlignment="1">
      <alignment vertical="top" wrapText="1"/>
    </xf>
    <xf numFmtId="169" fontId="10" fillId="0" borderId="0" xfId="11" applyNumberFormat="1" applyFont="1" applyFill="1" applyBorder="1" applyAlignment="1">
      <alignment horizontal="right" vertical="top" wrapText="1"/>
    </xf>
    <xf numFmtId="0" fontId="2" fillId="0" borderId="0" xfId="11" applyFill="1" applyBorder="1" applyAlignment="1">
      <alignment wrapText="1"/>
    </xf>
    <xf numFmtId="169" fontId="39" fillId="0" borderId="0" xfId="11" applyNumberFormat="1" applyFont="1" applyFill="1" applyBorder="1" applyAlignment="1">
      <alignment wrapText="1"/>
    </xf>
    <xf numFmtId="0" fontId="10" fillId="0" borderId="7" xfId="4" applyFont="1" applyFill="1" applyBorder="1" applyAlignment="1">
      <alignment vertical="top" wrapText="1"/>
    </xf>
    <xf numFmtId="169" fontId="10" fillId="0" borderId="7" xfId="4" applyNumberFormat="1" applyFont="1" applyFill="1" applyBorder="1" applyAlignment="1">
      <alignment horizontal="center" vertical="top" wrapText="1"/>
    </xf>
    <xf numFmtId="2" fontId="10" fillId="0" borderId="7" xfId="4" applyNumberFormat="1" applyFont="1" applyFill="1" applyBorder="1" applyAlignment="1">
      <alignment vertical="top" wrapText="1"/>
    </xf>
    <xf numFmtId="0" fontId="10" fillId="0" borderId="7" xfId="4" applyFont="1" applyFill="1" applyBorder="1" applyAlignment="1">
      <alignment horizontal="center" vertical="top" wrapText="1"/>
    </xf>
    <xf numFmtId="2" fontId="10" fillId="0" borderId="7" xfId="4" applyNumberFormat="1" applyFont="1" applyFill="1" applyBorder="1" applyAlignment="1">
      <alignment horizontal="center" vertical="top" wrapText="1"/>
    </xf>
    <xf numFmtId="0" fontId="10" fillId="0" borderId="18" xfId="11" applyFont="1" applyFill="1" applyBorder="1" applyAlignment="1">
      <alignment vertical="top" wrapText="1"/>
    </xf>
    <xf numFmtId="0" fontId="10" fillId="0" borderId="18" xfId="4" applyFont="1" applyFill="1" applyBorder="1" applyAlignment="1">
      <alignment vertical="top" wrapText="1"/>
    </xf>
    <xf numFmtId="169" fontId="10" fillId="0" borderId="18" xfId="4" applyNumberFormat="1" applyFont="1" applyFill="1" applyBorder="1" applyAlignment="1">
      <alignment horizontal="center" vertical="top" wrapText="1"/>
    </xf>
    <xf numFmtId="2" fontId="10" fillId="0" borderId="18" xfId="4" applyNumberFormat="1" applyFont="1" applyFill="1" applyBorder="1" applyAlignment="1">
      <alignment vertical="top" wrapText="1"/>
    </xf>
    <xf numFmtId="0" fontId="10" fillId="0" borderId="18" xfId="4" applyFont="1" applyFill="1" applyBorder="1" applyAlignment="1">
      <alignment horizontal="center" vertical="top" wrapText="1"/>
    </xf>
    <xf numFmtId="2" fontId="10" fillId="0" borderId="18" xfId="4" applyNumberFormat="1" applyFont="1" applyFill="1" applyBorder="1" applyAlignment="1">
      <alignment horizontal="center" vertical="top" wrapText="1"/>
    </xf>
    <xf numFmtId="0" fontId="16" fillId="0" borderId="5" xfId="4" applyFont="1" applyFill="1" applyBorder="1" applyAlignment="1">
      <alignment horizontal="right" vertical="top" wrapText="1"/>
    </xf>
    <xf numFmtId="0" fontId="10" fillId="0" borderId="5" xfId="4" applyFont="1" applyFill="1" applyBorder="1" applyAlignment="1">
      <alignment vertical="top" wrapText="1"/>
    </xf>
    <xf numFmtId="0" fontId="10" fillId="0" borderId="5" xfId="4" applyFont="1" applyFill="1" applyBorder="1" applyAlignment="1">
      <alignment horizontal="left" vertical="top" wrapText="1"/>
    </xf>
    <xf numFmtId="169" fontId="10" fillId="0" borderId="5" xfId="4" applyNumberFormat="1" applyFont="1" applyFill="1" applyBorder="1" applyAlignment="1">
      <alignment horizontal="center" vertical="top" wrapText="1"/>
    </xf>
    <xf numFmtId="0" fontId="10" fillId="0" borderId="5" xfId="4" applyFont="1" applyFill="1" applyBorder="1" applyAlignment="1">
      <alignment horizontal="center" vertical="top" wrapText="1"/>
    </xf>
    <xf numFmtId="169" fontId="16" fillId="0" borderId="5" xfId="4" applyNumberFormat="1" applyFont="1" applyFill="1" applyBorder="1" applyAlignment="1">
      <alignment horizontal="center" vertical="top" wrapText="1"/>
    </xf>
    <xf numFmtId="0" fontId="10" fillId="0" borderId="6" xfId="4" applyFont="1" applyFill="1" applyBorder="1" applyAlignment="1">
      <alignment horizontal="right" vertical="top" wrapText="1"/>
    </xf>
    <xf numFmtId="169" fontId="10" fillId="0" borderId="6" xfId="4" applyNumberFormat="1" applyFont="1" applyFill="1" applyBorder="1" applyAlignment="1">
      <alignment horizontal="center" vertical="top" wrapText="1"/>
    </xf>
    <xf numFmtId="168" fontId="10" fillId="0" borderId="6" xfId="26" applyNumberFormat="1" applyFont="1" applyFill="1" applyBorder="1" applyAlignment="1">
      <alignment horizontal="center" vertical="top" wrapText="1"/>
    </xf>
    <xf numFmtId="169" fontId="16" fillId="0" borderId="6" xfId="4" applyNumberFormat="1" applyFont="1" applyFill="1" applyBorder="1" applyAlignment="1">
      <alignment horizontal="center" vertical="top" wrapText="1"/>
    </xf>
    <xf numFmtId="169" fontId="10" fillId="0" borderId="6" xfId="26" applyNumberFormat="1" applyFont="1" applyFill="1" applyBorder="1" applyAlignment="1">
      <alignment horizontal="center" vertical="top" wrapText="1"/>
    </xf>
    <xf numFmtId="0" fontId="16" fillId="0" borderId="45" xfId="4" applyFont="1" applyFill="1" applyBorder="1"/>
    <xf numFmtId="0" fontId="10" fillId="0" borderId="44" xfId="4" applyFill="1" applyBorder="1" applyAlignment="1">
      <alignment vertical="top" wrapText="1"/>
    </xf>
    <xf numFmtId="0" fontId="16" fillId="0" borderId="44" xfId="4" applyFont="1" applyFill="1" applyBorder="1" applyAlignment="1">
      <alignment horizontal="left"/>
    </xf>
    <xf numFmtId="0" fontId="16" fillId="0" borderId="0" xfId="4" applyFont="1" applyFill="1" applyBorder="1"/>
    <xf numFmtId="0" fontId="16" fillId="0" borderId="0" xfId="4" applyFont="1" applyFill="1" applyBorder="1" applyAlignment="1">
      <alignment horizontal="left"/>
    </xf>
    <xf numFmtId="0" fontId="10" fillId="0" borderId="11" xfId="4" applyFill="1" applyBorder="1"/>
    <xf numFmtId="0" fontId="10" fillId="0" borderId="31" xfId="4" applyFill="1" applyBorder="1"/>
    <xf numFmtId="0" fontId="10" fillId="0" borderId="54" xfId="4" applyFont="1" applyFill="1" applyBorder="1"/>
    <xf numFmtId="0" fontId="10" fillId="0" borderId="49" xfId="4" applyFont="1" applyFill="1" applyBorder="1"/>
    <xf numFmtId="169" fontId="16" fillId="0" borderId="54" xfId="4" applyNumberFormat="1" applyFont="1" applyFill="1" applyBorder="1" applyAlignment="1">
      <alignment horizontal="right"/>
    </xf>
    <xf numFmtId="169" fontId="16" fillId="0" borderId="54" xfId="4" applyNumberFormat="1" applyFont="1" applyFill="1" applyBorder="1" applyAlignment="1">
      <alignment horizontal="center"/>
    </xf>
    <xf numFmtId="0" fontId="10" fillId="0" borderId="55" xfId="4" applyFill="1" applyBorder="1"/>
    <xf numFmtId="0" fontId="48" fillId="0" borderId="6" xfId="11" applyFont="1" applyFill="1" applyBorder="1" applyAlignment="1">
      <alignment wrapText="1"/>
    </xf>
    <xf numFmtId="169" fontId="39" fillId="0" borderId="6" xfId="11" applyNumberFormat="1" applyFont="1" applyFill="1" applyBorder="1" applyAlignment="1">
      <alignment wrapText="1"/>
    </xf>
    <xf numFmtId="169" fontId="55" fillId="0" borderId="6" xfId="11" applyNumberFormat="1" applyFont="1" applyFill="1" applyBorder="1" applyAlignment="1">
      <alignment vertical="top" wrapText="1"/>
    </xf>
    <xf numFmtId="169" fontId="16" fillId="0" borderId="0" xfId="4" applyNumberFormat="1" applyFont="1" applyFill="1" applyBorder="1" applyAlignment="1">
      <alignment horizontal="right"/>
    </xf>
    <xf numFmtId="169" fontId="16" fillId="0" borderId="0" xfId="4" applyNumberFormat="1" applyFont="1" applyFill="1" applyBorder="1" applyAlignment="1">
      <alignment horizontal="center"/>
    </xf>
    <xf numFmtId="0" fontId="57" fillId="0" borderId="7" xfId="11" applyFont="1" applyFill="1" applyBorder="1" applyAlignment="1">
      <alignment horizontal="left" vertical="top" wrapText="1"/>
    </xf>
    <xf numFmtId="0" fontId="57" fillId="0" borderId="52" xfId="11" applyFont="1" applyFill="1" applyBorder="1" applyAlignment="1">
      <alignment horizontal="left" vertical="top" wrapText="1"/>
    </xf>
    <xf numFmtId="0" fontId="57" fillId="0" borderId="6" xfId="11" applyFont="1" applyFill="1" applyBorder="1" applyAlignment="1">
      <alignment horizontal="left" vertical="top" wrapText="1"/>
    </xf>
    <xf numFmtId="169" fontId="57" fillId="0" borderId="6" xfId="11" applyNumberFormat="1" applyFont="1" applyFill="1" applyBorder="1" applyAlignment="1">
      <alignment horizontal="center" vertical="top" wrapText="1"/>
    </xf>
    <xf numFmtId="0" fontId="10" fillId="0" borderId="6" xfId="4" applyFont="1" applyFill="1" applyBorder="1" applyAlignment="1">
      <alignment vertical="top"/>
    </xf>
    <xf numFmtId="0" fontId="57" fillId="0" borderId="5" xfId="11" applyFont="1" applyFill="1" applyBorder="1" applyAlignment="1">
      <alignment horizontal="left" vertical="top" wrapText="1"/>
    </xf>
    <xf numFmtId="0" fontId="57" fillId="0" borderId="6" xfId="11" applyFont="1" applyFill="1" applyBorder="1" applyAlignment="1">
      <alignment vertical="top" wrapText="1"/>
    </xf>
    <xf numFmtId="0" fontId="57" fillId="0" borderId="0" xfId="11" applyFont="1" applyFill="1" applyBorder="1" applyAlignment="1">
      <alignment vertical="top" wrapText="1"/>
    </xf>
    <xf numFmtId="0" fontId="57" fillId="0" borderId="0" xfId="11" applyFont="1" applyFill="1" applyBorder="1" applyAlignment="1">
      <alignment horizontal="left" vertical="top" wrapText="1"/>
    </xf>
    <xf numFmtId="169" fontId="57" fillId="0" borderId="0" xfId="11" applyNumberFormat="1" applyFont="1" applyFill="1" applyBorder="1" applyAlignment="1">
      <alignment horizontal="center" vertical="top" wrapText="1"/>
    </xf>
    <xf numFmtId="169" fontId="10" fillId="0" borderId="0" xfId="4" applyNumberFormat="1" applyFont="1" applyFill="1" applyBorder="1" applyAlignment="1">
      <alignment vertical="top" wrapText="1"/>
    </xf>
    <xf numFmtId="168" fontId="10" fillId="0" borderId="0" xfId="26" applyNumberFormat="1" applyFont="1" applyFill="1" applyBorder="1" applyAlignment="1">
      <alignment vertical="top" wrapText="1"/>
    </xf>
    <xf numFmtId="0" fontId="10" fillId="0" borderId="0" xfId="4" applyFont="1" applyFill="1" applyBorder="1" applyAlignment="1">
      <alignment vertical="top" wrapText="1"/>
    </xf>
    <xf numFmtId="0" fontId="52" fillId="0" borderId="46" xfId="11" applyFont="1" applyFill="1" applyBorder="1" applyAlignment="1">
      <alignment horizontal="center"/>
    </xf>
    <xf numFmtId="0" fontId="57" fillId="0" borderId="18" xfId="11" applyFont="1" applyFill="1" applyBorder="1" applyAlignment="1">
      <alignment vertical="top" wrapText="1"/>
    </xf>
    <xf numFmtId="169" fontId="57" fillId="0" borderId="6" xfId="11" applyNumberFormat="1" applyFont="1" applyFill="1" applyBorder="1" applyAlignment="1">
      <alignment horizontal="right" vertical="top"/>
    </xf>
    <xf numFmtId="0" fontId="57" fillId="0" borderId="5" xfId="11" applyFont="1" applyFill="1" applyBorder="1" applyAlignment="1">
      <alignment vertical="top" wrapText="1"/>
    </xf>
    <xf numFmtId="0" fontId="57" fillId="0" borderId="7" xfId="11" applyFont="1" applyFill="1" applyBorder="1" applyAlignment="1">
      <alignment vertical="top" wrapText="1"/>
    </xf>
    <xf numFmtId="169" fontId="57" fillId="0" borderId="6" xfId="11" applyNumberFormat="1" applyFont="1" applyFill="1" applyBorder="1" applyAlignment="1">
      <alignment vertical="top" wrapText="1"/>
    </xf>
    <xf numFmtId="0" fontId="10" fillId="0" borderId="56" xfId="4" applyFill="1" applyBorder="1"/>
    <xf numFmtId="168" fontId="57" fillId="0" borderId="6" xfId="26" applyNumberFormat="1" applyFont="1" applyFill="1" applyBorder="1" applyAlignment="1">
      <alignment vertical="top" wrapText="1"/>
    </xf>
    <xf numFmtId="0" fontId="39" fillId="0" borderId="52" xfId="11" applyFont="1" applyFill="1" applyBorder="1" applyAlignment="1">
      <alignment horizontal="left" vertical="top" wrapText="1"/>
    </xf>
    <xf numFmtId="168" fontId="39" fillId="0" borderId="6" xfId="26" applyNumberFormat="1" applyFont="1" applyFill="1" applyBorder="1" applyAlignment="1">
      <alignment horizontal="center" wrapText="1"/>
    </xf>
    <xf numFmtId="169" fontId="39" fillId="0" borderId="6" xfId="11" applyNumberFormat="1" applyFont="1" applyFill="1" applyBorder="1" applyAlignment="1">
      <alignment horizontal="center" wrapText="1"/>
    </xf>
    <xf numFmtId="174" fontId="57" fillId="0" borderId="6" xfId="11" applyNumberFormat="1" applyFont="1" applyFill="1" applyBorder="1" applyAlignment="1">
      <alignment vertical="top" wrapText="1"/>
    </xf>
    <xf numFmtId="0" fontId="57" fillId="0" borderId="14" xfId="11" applyFont="1" applyFill="1" applyBorder="1" applyAlignment="1">
      <alignment vertical="top" wrapText="1"/>
    </xf>
    <xf numFmtId="3" fontId="39" fillId="0" borderId="6" xfId="11" applyNumberFormat="1" applyFont="1" applyFill="1" applyBorder="1" applyAlignment="1">
      <alignment vertical="top" wrapText="1"/>
    </xf>
    <xf numFmtId="174" fontId="57" fillId="0" borderId="0" xfId="11" applyNumberFormat="1" applyFont="1" applyFill="1" applyBorder="1" applyAlignment="1">
      <alignment vertical="top" wrapText="1"/>
    </xf>
    <xf numFmtId="169" fontId="57" fillId="0" borderId="0" xfId="11" applyNumberFormat="1" applyFont="1" applyFill="1" applyBorder="1" applyAlignment="1">
      <alignment vertical="top" wrapText="1"/>
    </xf>
    <xf numFmtId="168" fontId="57" fillId="0" borderId="0" xfId="26" applyNumberFormat="1" applyFont="1" applyFill="1" applyBorder="1" applyAlignment="1">
      <alignment vertical="top" wrapText="1"/>
    </xf>
    <xf numFmtId="3" fontId="39" fillId="0" borderId="0" xfId="11" applyNumberFormat="1" applyFont="1" applyFill="1" applyBorder="1" applyAlignment="1">
      <alignment vertical="top" wrapText="1"/>
    </xf>
    <xf numFmtId="166" fontId="10" fillId="0" borderId="0" xfId="26" applyNumberFormat="1" applyFont="1"/>
    <xf numFmtId="168" fontId="57" fillId="0" borderId="5" xfId="26" applyNumberFormat="1" applyFont="1" applyFill="1" applyBorder="1" applyAlignment="1">
      <alignment vertical="top" wrapText="1"/>
    </xf>
    <xf numFmtId="3" fontId="39" fillId="0" borderId="5" xfId="11" applyNumberFormat="1" applyFont="1" applyFill="1" applyBorder="1" applyAlignment="1">
      <alignment vertical="top" wrapText="1"/>
    </xf>
    <xf numFmtId="174" fontId="39" fillId="0" borderId="5" xfId="11" applyNumberFormat="1" applyFont="1" applyFill="1" applyBorder="1" applyAlignment="1">
      <alignment vertical="top" wrapText="1"/>
    </xf>
    <xf numFmtId="0" fontId="39" fillId="0" borderId="13" xfId="11" applyFont="1" applyFill="1" applyBorder="1" applyAlignment="1">
      <alignment horizontal="center" vertical="top" wrapText="1"/>
    </xf>
    <xf numFmtId="0" fontId="39" fillId="0" borderId="5" xfId="11" applyFont="1" applyFill="1" applyBorder="1" applyAlignment="1">
      <alignment horizontal="left" vertical="top" wrapText="1"/>
    </xf>
    <xf numFmtId="166" fontId="10" fillId="0" borderId="0" xfId="4" applyNumberFormat="1"/>
    <xf numFmtId="0" fontId="39" fillId="0" borderId="47" xfId="11" applyFont="1" applyFill="1" applyBorder="1" applyAlignment="1">
      <alignment horizontal="left" vertical="top" wrapText="1"/>
    </xf>
    <xf numFmtId="0" fontId="39" fillId="0" borderId="0" xfId="11" applyFont="1" applyFill="1" applyBorder="1" applyAlignment="1">
      <alignment horizontal="center" vertical="top" wrapText="1"/>
    </xf>
    <xf numFmtId="0" fontId="39" fillId="0" borderId="5" xfId="11" applyFont="1" applyFill="1" applyBorder="1" applyAlignment="1">
      <alignment horizontal="center" vertical="top" wrapText="1"/>
    </xf>
    <xf numFmtId="3" fontId="39" fillId="0" borderId="6" xfId="11" applyNumberFormat="1" applyFont="1" applyFill="1" applyBorder="1" applyAlignment="1">
      <alignment horizontal="center" vertical="top" wrapText="1"/>
    </xf>
    <xf numFmtId="174" fontId="39" fillId="0" borderId="52" xfId="11" applyNumberFormat="1" applyFont="1" applyFill="1" applyBorder="1" applyAlignment="1">
      <alignment vertical="top" wrapText="1"/>
    </xf>
    <xf numFmtId="169" fontId="44" fillId="0" borderId="6" xfId="11" applyNumberFormat="1" applyFont="1" applyFill="1" applyBorder="1"/>
    <xf numFmtId="2" fontId="44" fillId="0" borderId="6" xfId="11" applyNumberFormat="1" applyFont="1" applyFill="1" applyBorder="1"/>
    <xf numFmtId="1" fontId="44" fillId="0" borderId="0" xfId="11" applyNumberFormat="1" applyFont="1" applyFill="1" applyBorder="1"/>
    <xf numFmtId="175" fontId="44" fillId="0" borderId="0" xfId="11" applyNumberFormat="1" applyFont="1" applyFill="1" applyBorder="1"/>
    <xf numFmtId="175" fontId="42" fillId="0" borderId="0" xfId="11" applyNumberFormat="1" applyFont="1" applyFill="1" applyBorder="1"/>
    <xf numFmtId="1" fontId="39" fillId="0" borderId="6" xfId="11" applyNumberFormat="1" applyFont="1" applyFill="1" applyBorder="1" applyAlignment="1">
      <alignment horizontal="right" vertical="top" wrapText="1"/>
    </xf>
    <xf numFmtId="169" fontId="39" fillId="0" borderId="6" xfId="11" applyNumberFormat="1" applyFont="1" applyFill="1" applyBorder="1" applyAlignment="1">
      <alignment horizontal="left" vertical="top" wrapText="1"/>
    </xf>
    <xf numFmtId="169" fontId="39" fillId="0" borderId="52" xfId="11" applyNumberFormat="1" applyFont="1" applyFill="1" applyBorder="1" applyAlignment="1">
      <alignment horizontal="left" vertical="top" wrapText="1"/>
    </xf>
    <xf numFmtId="176" fontId="39" fillId="0" borderId="5" xfId="26" applyNumberFormat="1" applyFont="1" applyFill="1" applyBorder="1" applyAlignment="1">
      <alignment vertical="top" wrapText="1"/>
    </xf>
    <xf numFmtId="176" fontId="39" fillId="0" borderId="5" xfId="11" applyNumberFormat="1" applyFont="1" applyFill="1" applyBorder="1" applyAlignment="1">
      <alignment vertical="top" wrapText="1"/>
    </xf>
    <xf numFmtId="0" fontId="39" fillId="0" borderId="47" xfId="11" applyFont="1" applyFill="1" applyBorder="1" applyAlignment="1">
      <alignment vertical="top" wrapText="1"/>
    </xf>
    <xf numFmtId="0" fontId="10" fillId="0" borderId="26" xfId="4" applyFont="1" applyFill="1" applyBorder="1" applyAlignment="1">
      <alignment wrapText="1"/>
    </xf>
    <xf numFmtId="169" fontId="39" fillId="0" borderId="52" xfId="11" applyNumberFormat="1" applyFont="1" applyFill="1" applyBorder="1" applyAlignment="1">
      <alignment vertical="top" wrapText="1"/>
    </xf>
    <xf numFmtId="0" fontId="10" fillId="0" borderId="26" xfId="4" applyFont="1" applyFill="1" applyBorder="1" applyAlignment="1">
      <alignment vertical="top" wrapText="1"/>
    </xf>
    <xf numFmtId="169" fontId="44" fillId="0" borderId="0" xfId="11" applyNumberFormat="1" applyFont="1" applyFill="1" applyBorder="1"/>
    <xf numFmtId="174" fontId="10" fillId="0" borderId="6" xfId="11" applyNumberFormat="1" applyFont="1" applyFill="1" applyBorder="1" applyAlignment="1">
      <alignment vertical="top" wrapText="1"/>
    </xf>
    <xf numFmtId="174" fontId="10" fillId="0" borderId="6" xfId="11" applyNumberFormat="1" applyFont="1" applyFill="1" applyBorder="1" applyAlignment="1">
      <alignment horizontal="right" vertical="top" wrapText="1"/>
    </xf>
    <xf numFmtId="169" fontId="10" fillId="0" borderId="6" xfId="11" applyNumberFormat="1" applyFont="1" applyFill="1" applyBorder="1" applyAlignment="1">
      <alignment vertical="top" wrapText="1"/>
    </xf>
    <xf numFmtId="4" fontId="10" fillId="0" borderId="6" xfId="11" applyNumberFormat="1" applyFont="1" applyFill="1" applyBorder="1" applyAlignment="1">
      <alignment vertical="top" wrapText="1"/>
    </xf>
    <xf numFmtId="174" fontId="10" fillId="0" borderId="0" xfId="11" applyNumberFormat="1" applyFont="1" applyFill="1" applyBorder="1" applyAlignment="1">
      <alignment vertical="top" wrapText="1"/>
    </xf>
    <xf numFmtId="169" fontId="10" fillId="0" borderId="6" xfId="26" applyNumberFormat="1" applyFont="1" applyFill="1" applyBorder="1" applyAlignment="1">
      <alignment vertical="top" wrapText="1"/>
    </xf>
    <xf numFmtId="0" fontId="10" fillId="0" borderId="18" xfId="11" applyFont="1" applyFill="1" applyBorder="1" applyAlignment="1">
      <alignment horizontal="center" vertical="top" wrapText="1"/>
    </xf>
    <xf numFmtId="169" fontId="10" fillId="0" borderId="18" xfId="26" applyNumberFormat="1" applyFont="1" applyFill="1" applyBorder="1" applyAlignment="1">
      <alignment vertical="top" wrapText="1"/>
    </xf>
    <xf numFmtId="174" fontId="10" fillId="0" borderId="6" xfId="11" applyNumberFormat="1" applyFont="1" applyFill="1" applyBorder="1" applyAlignment="1">
      <alignment horizontal="center" vertical="top" wrapText="1"/>
    </xf>
    <xf numFmtId="174" fontId="10" fillId="0" borderId="0" xfId="4" applyNumberFormat="1"/>
    <xf numFmtId="174" fontId="10" fillId="0" borderId="0" xfId="11" applyNumberFormat="1" applyFont="1" applyFill="1" applyBorder="1" applyAlignment="1">
      <alignment horizontal="center" vertical="top" wrapText="1"/>
    </xf>
    <xf numFmtId="4" fontId="10" fillId="0" borderId="0" xfId="11" applyNumberFormat="1" applyFont="1" applyFill="1" applyBorder="1" applyAlignment="1">
      <alignment vertical="top" wrapText="1"/>
    </xf>
    <xf numFmtId="0" fontId="54" fillId="0" borderId="5" xfId="11" applyFont="1" applyFill="1" applyBorder="1" applyAlignment="1">
      <alignment horizontal="left"/>
    </xf>
    <xf numFmtId="0" fontId="54" fillId="0" borderId="5" xfId="11" applyFont="1" applyFill="1" applyBorder="1" applyAlignment="1">
      <alignment horizontal="center"/>
    </xf>
    <xf numFmtId="0" fontId="53" fillId="0" borderId="46" xfId="11" applyFont="1" applyFill="1" applyBorder="1" applyAlignment="1">
      <alignment horizontal="center"/>
    </xf>
    <xf numFmtId="0" fontId="55" fillId="0" borderId="5" xfId="11" applyFont="1" applyFill="1" applyBorder="1"/>
    <xf numFmtId="2" fontId="52" fillId="0" borderId="5" xfId="11" applyNumberFormat="1" applyFont="1" applyFill="1" applyBorder="1" applyAlignment="1">
      <alignment horizontal="center"/>
    </xf>
    <xf numFmtId="0" fontId="55" fillId="0" borderId="47" xfId="11" applyFont="1" applyFill="1" applyBorder="1"/>
    <xf numFmtId="0" fontId="48" fillId="0" borderId="6" xfId="11" applyFont="1" applyFill="1" applyBorder="1" applyAlignment="1">
      <alignment vertical="top" wrapText="1"/>
    </xf>
    <xf numFmtId="0" fontId="48" fillId="0" borderId="0" xfId="11" applyFont="1" applyFill="1" applyBorder="1" applyAlignment="1">
      <alignment vertical="top" wrapText="1"/>
    </xf>
    <xf numFmtId="0" fontId="48" fillId="0" borderId="18" xfId="11" applyFont="1" applyFill="1" applyBorder="1" applyAlignment="1">
      <alignment vertical="top"/>
    </xf>
    <xf numFmtId="174" fontId="10" fillId="0" borderId="6" xfId="11" applyNumberFormat="1" applyFont="1" applyFill="1" applyBorder="1" applyAlignment="1">
      <alignment vertical="top"/>
    </xf>
    <xf numFmtId="0" fontId="10" fillId="0" borderId="6" xfId="11" applyFont="1" applyFill="1" applyBorder="1" applyAlignment="1">
      <alignment vertical="top"/>
    </xf>
    <xf numFmtId="174" fontId="10" fillId="0" borderId="7" xfId="11" applyNumberFormat="1" applyFont="1" applyFill="1" applyBorder="1" applyAlignment="1">
      <alignment vertical="top" wrapText="1"/>
    </xf>
    <xf numFmtId="174" fontId="10" fillId="0" borderId="7" xfId="11" applyNumberFormat="1" applyFont="1" applyFill="1" applyBorder="1" applyAlignment="1">
      <alignment vertical="top"/>
    </xf>
    <xf numFmtId="0" fontId="10" fillId="0" borderId="7" xfId="11" applyFont="1" applyFill="1" applyBorder="1" applyAlignment="1">
      <alignment vertical="top"/>
    </xf>
    <xf numFmtId="0" fontId="16" fillId="0" borderId="6" xfId="11" applyFont="1" applyFill="1" applyBorder="1" applyAlignment="1">
      <alignment vertical="top"/>
    </xf>
    <xf numFmtId="0" fontId="10" fillId="0" borderId="52" xfId="11" applyFont="1" applyFill="1" applyBorder="1" applyAlignment="1">
      <alignment vertical="top"/>
    </xf>
    <xf numFmtId="169" fontId="44" fillId="0" borderId="6" xfId="11" applyNumberFormat="1" applyFont="1" applyFill="1" applyBorder="1" applyAlignment="1">
      <alignment vertical="top"/>
    </xf>
    <xf numFmtId="2" fontId="44" fillId="0" borderId="6" xfId="11" applyNumberFormat="1" applyFont="1" applyFill="1" applyBorder="1" applyAlignment="1">
      <alignment vertical="top"/>
    </xf>
    <xf numFmtId="0" fontId="39" fillId="0" borderId="6" xfId="11" applyFont="1" applyFill="1" applyBorder="1" applyAlignment="1"/>
    <xf numFmtId="49" fontId="39" fillId="0" borderId="6" xfId="11" applyNumberFormat="1" applyFont="1" applyFill="1" applyBorder="1" applyAlignment="1">
      <alignment vertical="top" wrapText="1"/>
    </xf>
    <xf numFmtId="178" fontId="39" fillId="0" borderId="6" xfId="11" applyNumberFormat="1" applyFont="1" applyFill="1" applyBorder="1" applyAlignment="1">
      <alignment vertical="top" wrapText="1"/>
    </xf>
    <xf numFmtId="49" fontId="39" fillId="0" borderId="7" xfId="11" applyNumberFormat="1" applyFont="1" applyFill="1" applyBorder="1" applyAlignment="1">
      <alignment vertical="top" wrapText="1"/>
    </xf>
    <xf numFmtId="0" fontId="39" fillId="0" borderId="7" xfId="11" applyFont="1" applyFill="1" applyBorder="1" applyAlignment="1">
      <alignment horizontal="center" vertical="top" wrapText="1"/>
    </xf>
    <xf numFmtId="0" fontId="44" fillId="0" borderId="52" xfId="11" applyFont="1" applyFill="1" applyBorder="1"/>
    <xf numFmtId="0" fontId="39" fillId="0" borderId="18" xfId="11" applyFont="1" applyFill="1" applyBorder="1" applyAlignment="1">
      <alignment vertical="top"/>
    </xf>
    <xf numFmtId="0" fontId="10" fillId="0" borderId="16" xfId="11" applyFont="1" applyFill="1" applyBorder="1" applyAlignment="1">
      <alignment vertical="top" wrapText="1"/>
    </xf>
    <xf numFmtId="169" fontId="39" fillId="0" borderId="48" xfId="11" applyNumberFormat="1" applyFont="1" applyFill="1" applyBorder="1" applyAlignment="1">
      <alignment horizontal="center" vertical="top"/>
    </xf>
    <xf numFmtId="174" fontId="41" fillId="0" borderId="7" xfId="11" applyNumberFormat="1" applyFont="1" applyFill="1" applyBorder="1" applyAlignment="1">
      <alignment vertical="top"/>
    </xf>
    <xf numFmtId="169" fontId="41" fillId="0" borderId="7" xfId="11" applyNumberFormat="1" applyFont="1" applyFill="1" applyBorder="1" applyAlignment="1">
      <alignment vertical="top"/>
    </xf>
    <xf numFmtId="169" fontId="39" fillId="0" borderId="26" xfId="11" applyNumberFormat="1" applyFont="1" applyFill="1" applyBorder="1" applyAlignment="1">
      <alignment vertical="top"/>
    </xf>
    <xf numFmtId="169" fontId="39" fillId="0" borderId="52" xfId="11" applyNumberFormat="1" applyFont="1" applyFill="1" applyBorder="1" applyAlignment="1">
      <alignment vertical="top"/>
    </xf>
    <xf numFmtId="0" fontId="10" fillId="0" borderId="26" xfId="11" applyFont="1" applyFill="1" applyBorder="1" applyAlignment="1">
      <alignment vertical="top" wrapText="1"/>
    </xf>
    <xf numFmtId="169" fontId="39" fillId="0" borderId="46" xfId="11" applyNumberFormat="1" applyFont="1" applyFill="1" applyBorder="1" applyAlignment="1">
      <alignment vertical="top" wrapText="1"/>
    </xf>
    <xf numFmtId="169" fontId="10" fillId="0" borderId="15" xfId="11" applyNumberFormat="1" applyFont="1" applyFill="1" applyBorder="1" applyAlignment="1">
      <alignment vertical="top" wrapText="1"/>
    </xf>
    <xf numFmtId="0" fontId="10" fillId="0" borderId="53" xfId="11" applyFont="1" applyFill="1" applyBorder="1" applyAlignment="1">
      <alignment vertical="top" wrapText="1"/>
    </xf>
    <xf numFmtId="0" fontId="39" fillId="0" borderId="53" xfId="11" applyFont="1" applyFill="1" applyBorder="1" applyAlignment="1">
      <alignment horizontal="center" vertical="top"/>
    </xf>
    <xf numFmtId="169" fontId="39" fillId="0" borderId="18" xfId="11" applyNumberFormat="1" applyFont="1" applyFill="1" applyBorder="1" applyAlignment="1">
      <alignment vertical="top"/>
    </xf>
    <xf numFmtId="169" fontId="10" fillId="0" borderId="18" xfId="11" applyNumberFormat="1" applyFont="1" applyFill="1" applyBorder="1" applyAlignment="1">
      <alignment vertical="top" wrapText="1"/>
    </xf>
    <xf numFmtId="0" fontId="39" fillId="0" borderId="26" xfId="11" applyFont="1" applyFill="1" applyBorder="1" applyAlignment="1">
      <alignment vertical="top"/>
    </xf>
    <xf numFmtId="0" fontId="10" fillId="0" borderId="26" xfId="11" applyFont="1" applyFill="1" applyBorder="1" applyAlignment="1">
      <alignment vertical="top"/>
    </xf>
    <xf numFmtId="177" fontId="44" fillId="0" borderId="6" xfId="26" applyNumberFormat="1" applyFont="1" applyFill="1" applyBorder="1"/>
    <xf numFmtId="0" fontId="39" fillId="0" borderId="52" xfId="11" applyFont="1" applyFill="1" applyBorder="1" applyAlignment="1">
      <alignment vertical="top"/>
    </xf>
    <xf numFmtId="0" fontId="39" fillId="0" borderId="52" xfId="11" applyFont="1" applyFill="1" applyBorder="1"/>
    <xf numFmtId="169" fontId="39" fillId="0" borderId="0" xfId="11" applyNumberFormat="1" applyFont="1" applyFill="1" applyBorder="1"/>
    <xf numFmtId="14" fontId="39" fillId="0" borderId="0" xfId="11" applyNumberFormat="1" applyFont="1" applyFill="1" applyBorder="1"/>
    <xf numFmtId="0" fontId="39" fillId="0" borderId="0" xfId="11" applyFont="1" applyFill="1"/>
    <xf numFmtId="0" fontId="57" fillId="0" borderId="6" xfId="11" applyFont="1" applyFill="1" applyBorder="1" applyAlignment="1">
      <alignment horizontal="center" vertical="top" wrapText="1"/>
    </xf>
    <xf numFmtId="0" fontId="10" fillId="0" borderId="0" xfId="4" applyFont="1" applyFill="1" applyAlignment="1">
      <alignment vertical="top" wrapText="1"/>
    </xf>
    <xf numFmtId="0" fontId="39" fillId="0" borderId="7" xfId="11" applyFont="1" applyFill="1" applyBorder="1" applyAlignment="1">
      <alignment wrapText="1"/>
    </xf>
    <xf numFmtId="0" fontId="39" fillId="0" borderId="5" xfId="11" applyFont="1" applyFill="1" applyBorder="1" applyAlignment="1">
      <alignment wrapText="1"/>
    </xf>
    <xf numFmtId="0" fontId="10" fillId="0" borderId="7" xfId="11" applyFont="1" applyFill="1" applyBorder="1" applyAlignment="1">
      <alignment horizontal="center" vertical="top" wrapText="1"/>
    </xf>
    <xf numFmtId="0" fontId="10" fillId="0" borderId="5" xfId="11" applyFont="1" applyFill="1" applyBorder="1" applyAlignment="1">
      <alignment horizontal="center" vertical="top" wrapText="1"/>
    </xf>
    <xf numFmtId="0" fontId="5" fillId="0" borderId="6" xfId="11" applyFont="1" applyFill="1" applyBorder="1"/>
    <xf numFmtId="0" fontId="10" fillId="0" borderId="6" xfId="11" applyFont="1" applyFill="1" applyBorder="1" applyAlignment="1">
      <alignment wrapText="1"/>
    </xf>
    <xf numFmtId="0" fontId="10" fillId="0" borderId="26" xfId="11" applyFont="1" applyFill="1" applyBorder="1"/>
    <xf numFmtId="0" fontId="39" fillId="0" borderId="6" xfId="11" applyFont="1" applyFill="1" applyBorder="1" applyAlignment="1">
      <alignment horizontal="justify" vertical="top" wrapText="1"/>
    </xf>
    <xf numFmtId="0" fontId="39" fillId="0" borderId="30" xfId="11" applyFont="1" applyFill="1" applyBorder="1" applyAlignment="1">
      <alignment vertical="top" wrapText="1"/>
    </xf>
    <xf numFmtId="169" fontId="39" fillId="0" borderId="5" xfId="11" applyNumberFormat="1" applyFont="1" applyFill="1" applyBorder="1" applyAlignment="1">
      <alignment horizontal="right" vertical="top" wrapText="1"/>
    </xf>
    <xf numFmtId="0" fontId="39" fillId="0" borderId="6" xfId="11" applyFont="1" applyFill="1" applyBorder="1" applyAlignment="1">
      <alignment horizontal="justify" vertical="top"/>
    </xf>
    <xf numFmtId="0" fontId="39" fillId="0" borderId="0" xfId="11" applyFont="1" applyFill="1" applyBorder="1" applyAlignment="1">
      <alignment horizontal="justify" vertical="top"/>
    </xf>
    <xf numFmtId="0" fontId="39" fillId="0" borderId="0" xfId="11" applyFont="1" applyFill="1" applyBorder="1" applyAlignment="1">
      <alignment horizontal="justify" vertical="top" wrapText="1"/>
    </xf>
    <xf numFmtId="0" fontId="39" fillId="0" borderId="7" xfId="11" applyFont="1" applyFill="1" applyBorder="1" applyAlignment="1">
      <alignment horizontal="justify" vertical="top"/>
    </xf>
    <xf numFmtId="0" fontId="39" fillId="0" borderId="7" xfId="11" applyFont="1" applyFill="1" applyBorder="1" applyAlignment="1">
      <alignment horizontal="justify" vertical="top" wrapText="1"/>
    </xf>
    <xf numFmtId="0" fontId="44" fillId="0" borderId="26" xfId="11" applyFont="1" applyFill="1" applyBorder="1" applyAlignment="1">
      <alignment vertical="top"/>
    </xf>
    <xf numFmtId="0" fontId="44" fillId="0" borderId="6" xfId="11" applyFont="1" applyFill="1" applyBorder="1" applyAlignment="1">
      <alignment vertical="top"/>
    </xf>
    <xf numFmtId="169" fontId="44" fillId="0" borderId="14" xfId="11" applyNumberFormat="1" applyFont="1" applyFill="1" applyBorder="1"/>
    <xf numFmtId="169" fontId="10" fillId="0" borderId="6" xfId="11" applyNumberFormat="1" applyFont="1" applyFill="1" applyBorder="1" applyAlignment="1">
      <alignment vertical="top"/>
    </xf>
    <xf numFmtId="0" fontId="2" fillId="0" borderId="6" xfId="11" applyFill="1" applyBorder="1" applyAlignment="1">
      <alignment vertical="top"/>
    </xf>
    <xf numFmtId="0" fontId="2" fillId="0" borderId="5" xfId="11" applyFill="1" applyBorder="1" applyAlignment="1">
      <alignment vertical="top"/>
    </xf>
    <xf numFmtId="0" fontId="16" fillId="0" borderId="5" xfId="11" applyFont="1" applyFill="1" applyBorder="1" applyAlignment="1">
      <alignment vertical="top"/>
    </xf>
    <xf numFmtId="0" fontId="10" fillId="0" borderId="5" xfId="11" applyFont="1" applyFill="1" applyBorder="1" applyAlignment="1">
      <alignment vertical="top"/>
    </xf>
    <xf numFmtId="169" fontId="16" fillId="0" borderId="5" xfId="11" applyNumberFormat="1" applyFont="1" applyFill="1" applyBorder="1" applyAlignment="1">
      <alignment vertical="top"/>
    </xf>
    <xf numFmtId="0" fontId="2" fillId="0" borderId="0" xfId="11" applyFill="1" applyBorder="1" applyAlignment="1">
      <alignment vertical="top"/>
    </xf>
    <xf numFmtId="0" fontId="16" fillId="0" borderId="0" xfId="11" applyFont="1" applyFill="1" applyBorder="1" applyAlignment="1">
      <alignment vertical="top"/>
    </xf>
    <xf numFmtId="0" fontId="10" fillId="0" borderId="0" xfId="11" applyFont="1" applyFill="1" applyBorder="1" applyAlignment="1">
      <alignment vertical="top"/>
    </xf>
    <xf numFmtId="169" fontId="16" fillId="0" borderId="0" xfId="11" applyNumberFormat="1" applyFont="1" applyFill="1" applyBorder="1" applyAlignment="1">
      <alignment vertical="top"/>
    </xf>
    <xf numFmtId="169" fontId="39" fillId="0" borderId="7" xfId="11" applyNumberFormat="1" applyFont="1" applyFill="1" applyBorder="1" applyAlignment="1">
      <alignment horizontal="center" vertical="top"/>
    </xf>
    <xf numFmtId="0" fontId="2" fillId="0" borderId="14" xfId="11" applyFill="1" applyBorder="1"/>
    <xf numFmtId="0" fontId="45" fillId="0" borderId="6" xfId="11" applyFont="1" applyFill="1" applyBorder="1" applyAlignment="1">
      <alignment vertical="top"/>
    </xf>
    <xf numFmtId="0" fontId="39" fillId="0" borderId="26" xfId="11" applyFont="1" applyFill="1" applyBorder="1"/>
    <xf numFmtId="14" fontId="39" fillId="0" borderId="52" xfId="11" applyNumberFormat="1" applyFont="1" applyFill="1" applyBorder="1"/>
    <xf numFmtId="0" fontId="45" fillId="0" borderId="0" xfId="11" applyFont="1" applyFill="1" applyBorder="1" applyAlignment="1">
      <alignment vertical="top"/>
    </xf>
    <xf numFmtId="2" fontId="39" fillId="0" borderId="0" xfId="11" applyNumberFormat="1" applyFont="1" applyFill="1" applyBorder="1" applyAlignment="1">
      <alignment vertical="center" wrapText="1"/>
    </xf>
    <xf numFmtId="0" fontId="39" fillId="0" borderId="0" xfId="11" applyFont="1" applyFill="1" applyBorder="1" applyAlignment="1">
      <alignment wrapText="1"/>
    </xf>
    <xf numFmtId="0" fontId="39" fillId="0" borderId="0" xfId="11" applyFont="1" applyFill="1" applyBorder="1" applyAlignment="1">
      <alignment vertical="center" wrapText="1"/>
    </xf>
    <xf numFmtId="1" fontId="41" fillId="0" borderId="6" xfId="11" applyNumberFormat="1" applyFont="1" applyFill="1" applyBorder="1" applyAlignment="1">
      <alignment vertical="top" wrapText="1"/>
    </xf>
    <xf numFmtId="169" fontId="57" fillId="0" borderId="5" xfId="11" applyNumberFormat="1" applyFont="1" applyFill="1" applyBorder="1" applyAlignment="1">
      <alignment vertical="top" wrapText="1"/>
    </xf>
    <xf numFmtId="169" fontId="41" fillId="0" borderId="5" xfId="11" applyNumberFormat="1" applyFont="1" applyFill="1" applyBorder="1" applyAlignment="1">
      <alignment vertical="top" wrapText="1"/>
    </xf>
    <xf numFmtId="1" fontId="39" fillId="0" borderId="6" xfId="11" applyNumberFormat="1" applyFont="1" applyFill="1" applyBorder="1" applyAlignment="1">
      <alignment vertical="top" wrapText="1"/>
    </xf>
    <xf numFmtId="0" fontId="39" fillId="0" borderId="57" xfId="11" applyFont="1" applyFill="1" applyBorder="1" applyAlignment="1">
      <alignment vertical="top" wrapText="1"/>
    </xf>
    <xf numFmtId="0" fontId="39" fillId="0" borderId="58" xfId="11" applyFont="1" applyFill="1" applyBorder="1" applyAlignment="1">
      <alignment vertical="top" wrapText="1"/>
    </xf>
    <xf numFmtId="169" fontId="57" fillId="0" borderId="6" xfId="26" applyNumberFormat="1" applyFont="1" applyFill="1" applyBorder="1" applyAlignment="1">
      <alignment vertical="top" wrapText="1"/>
    </xf>
    <xf numFmtId="0" fontId="39" fillId="0" borderId="59" xfId="11" applyFont="1" applyFill="1" applyBorder="1" applyAlignment="1">
      <alignment vertical="top" wrapText="1"/>
    </xf>
    <xf numFmtId="167" fontId="41" fillId="0" borderId="6" xfId="26" applyNumberFormat="1" applyFont="1" applyFill="1" applyBorder="1" applyAlignment="1">
      <alignment vertical="top" wrapText="1"/>
    </xf>
    <xf numFmtId="0" fontId="39" fillId="0" borderId="33" xfId="11" applyFont="1" applyFill="1" applyBorder="1" applyAlignment="1">
      <alignment vertical="top" wrapText="1"/>
    </xf>
    <xf numFmtId="1" fontId="39" fillId="0" borderId="5" xfId="11" applyNumberFormat="1" applyFont="1" applyFill="1" applyBorder="1" applyAlignment="1">
      <alignment vertical="top" wrapText="1"/>
    </xf>
    <xf numFmtId="169" fontId="39" fillId="0" borderId="0" xfId="11" applyNumberFormat="1" applyFont="1" applyFill="1" applyAlignment="1">
      <alignment vertical="top" wrapText="1"/>
    </xf>
    <xf numFmtId="169" fontId="45" fillId="0" borderId="0" xfId="11" applyNumberFormat="1" applyFont="1" applyFill="1" applyAlignment="1">
      <alignment vertical="top"/>
    </xf>
    <xf numFmtId="0" fontId="39" fillId="0" borderId="60" xfId="11" applyFont="1" applyFill="1" applyBorder="1" applyAlignment="1">
      <alignment vertical="top" wrapText="1"/>
    </xf>
    <xf numFmtId="1" fontId="39" fillId="0" borderId="7" xfId="11" applyNumberFormat="1" applyFont="1" applyFill="1" applyBorder="1" applyAlignment="1">
      <alignment vertical="top" wrapText="1"/>
    </xf>
    <xf numFmtId="1" fontId="55" fillId="0" borderId="6" xfId="11" applyNumberFormat="1" applyFont="1" applyFill="1" applyBorder="1" applyAlignment="1">
      <alignment vertical="top" wrapText="1"/>
    </xf>
    <xf numFmtId="3" fontId="42" fillId="0" borderId="6" xfId="11" applyNumberFormat="1" applyFont="1" applyFill="1" applyBorder="1"/>
    <xf numFmtId="168" fontId="10" fillId="0" borderId="6" xfId="2" applyNumberFormat="1" applyFont="1" applyFill="1" applyBorder="1" applyAlignment="1">
      <alignment vertical="top" wrapText="1"/>
    </xf>
    <xf numFmtId="168" fontId="10" fillId="0" borderId="6" xfId="11" applyNumberFormat="1" applyFont="1" applyFill="1" applyBorder="1" applyAlignment="1">
      <alignment vertical="top" wrapText="1"/>
    </xf>
    <xf numFmtId="3" fontId="10" fillId="0" borderId="6" xfId="11" applyNumberFormat="1" applyFont="1" applyFill="1" applyBorder="1" applyAlignment="1">
      <alignment vertical="top" wrapText="1"/>
    </xf>
    <xf numFmtId="168" fontId="10" fillId="0" borderId="6" xfId="2" applyNumberFormat="1" applyFont="1" applyFill="1" applyBorder="1" applyAlignment="1">
      <alignment vertical="top"/>
    </xf>
    <xf numFmtId="168" fontId="10" fillId="0" borderId="6" xfId="11" applyNumberFormat="1" applyFont="1" applyFill="1" applyBorder="1" applyAlignment="1">
      <alignment vertical="top"/>
    </xf>
    <xf numFmtId="9" fontId="10" fillId="0" borderId="6" xfId="11" applyNumberFormat="1" applyFont="1" applyFill="1" applyBorder="1" applyAlignment="1">
      <alignment vertical="top" wrapText="1"/>
    </xf>
    <xf numFmtId="168" fontId="10" fillId="0" borderId="0" xfId="11" applyNumberFormat="1" applyFont="1" applyFill="1" applyBorder="1" applyAlignment="1">
      <alignment vertical="top" wrapText="1"/>
    </xf>
    <xf numFmtId="168" fontId="10" fillId="0" borderId="0" xfId="2" applyNumberFormat="1" applyFont="1" applyFill="1" applyBorder="1" applyAlignment="1">
      <alignment vertical="top"/>
    </xf>
    <xf numFmtId="9" fontId="10" fillId="0" borderId="0" xfId="11" applyNumberFormat="1" applyFont="1" applyFill="1" applyBorder="1" applyAlignment="1">
      <alignment vertical="top" wrapText="1"/>
    </xf>
    <xf numFmtId="0" fontId="39" fillId="0" borderId="18" xfId="11" applyFont="1" applyFill="1" applyBorder="1"/>
    <xf numFmtId="0" fontId="39" fillId="0" borderId="5" xfId="11" applyFont="1" applyFill="1" applyBorder="1"/>
    <xf numFmtId="0" fontId="39" fillId="0" borderId="53" xfId="11" applyFont="1" applyFill="1" applyBorder="1" applyAlignment="1">
      <alignment vertical="top" wrapText="1"/>
    </xf>
    <xf numFmtId="0" fontId="39" fillId="0" borderId="53" xfId="11" applyFont="1" applyFill="1" applyBorder="1" applyAlignment="1">
      <alignment vertical="top"/>
    </xf>
    <xf numFmtId="0" fontId="57" fillId="0" borderId="52" xfId="11" applyFont="1" applyFill="1" applyBorder="1" applyAlignment="1">
      <alignment vertical="top" wrapText="1"/>
    </xf>
    <xf numFmtId="3" fontId="39" fillId="0" borderId="6" xfId="26" applyNumberFormat="1" applyFont="1" applyFill="1" applyBorder="1" applyAlignment="1">
      <alignment vertical="top" wrapText="1"/>
    </xf>
    <xf numFmtId="0" fontId="57" fillId="0" borderId="26" xfId="11" applyFont="1" applyFill="1" applyBorder="1" applyAlignment="1">
      <alignment vertical="top"/>
    </xf>
    <xf numFmtId="0" fontId="57" fillId="0" borderId="6" xfId="11" applyFont="1" applyFill="1" applyBorder="1" applyAlignment="1">
      <alignment vertical="top"/>
    </xf>
    <xf numFmtId="169" fontId="44" fillId="0" borderId="14" xfId="11" applyNumberFormat="1" applyFont="1" applyFill="1" applyBorder="1" applyAlignment="1">
      <alignment vertical="top"/>
    </xf>
    <xf numFmtId="0" fontId="44" fillId="0" borderId="14" xfId="11" applyFont="1" applyFill="1" applyBorder="1"/>
    <xf numFmtId="0" fontId="57" fillId="0" borderId="0" xfId="11" applyFont="1" applyFill="1" applyBorder="1" applyAlignment="1">
      <alignment vertical="top"/>
    </xf>
    <xf numFmtId="169" fontId="44" fillId="0" borderId="0" xfId="11" applyNumberFormat="1" applyFont="1" applyFill="1" applyBorder="1" applyAlignment="1">
      <alignment vertical="top"/>
    </xf>
    <xf numFmtId="169" fontId="57" fillId="0" borderId="14" xfId="11" applyNumberFormat="1" applyFont="1" applyFill="1" applyBorder="1" applyAlignment="1">
      <alignment horizontal="center" vertical="top" wrapText="1"/>
    </xf>
    <xf numFmtId="169" fontId="57" fillId="0" borderId="52" xfId="11" applyNumberFormat="1" applyFont="1" applyFill="1" applyBorder="1" applyAlignment="1">
      <alignment vertical="top" wrapText="1"/>
    </xf>
    <xf numFmtId="169" fontId="57" fillId="0" borderId="14" xfId="11" applyNumberFormat="1" applyFont="1" applyFill="1" applyBorder="1" applyAlignment="1">
      <alignment vertical="top" wrapText="1"/>
    </xf>
    <xf numFmtId="169" fontId="57" fillId="0" borderId="14" xfId="11" applyNumberFormat="1" applyFont="1" applyFill="1" applyBorder="1" applyAlignment="1">
      <alignment horizontal="right" vertical="top" wrapText="1"/>
    </xf>
    <xf numFmtId="169" fontId="57" fillId="0" borderId="16" xfId="11" applyNumberFormat="1" applyFont="1" applyFill="1" applyBorder="1" applyAlignment="1">
      <alignment horizontal="center" vertical="top" wrapText="1"/>
    </xf>
    <xf numFmtId="169" fontId="57" fillId="0" borderId="48" xfId="11" applyNumberFormat="1" applyFont="1" applyFill="1" applyBorder="1" applyAlignment="1">
      <alignment vertical="top" wrapText="1"/>
    </xf>
    <xf numFmtId="169" fontId="57" fillId="0" borderId="7" xfId="11" applyNumberFormat="1" applyFont="1" applyFill="1" applyBorder="1" applyAlignment="1">
      <alignment vertical="top" wrapText="1"/>
    </xf>
    <xf numFmtId="169" fontId="57" fillId="0" borderId="16" xfId="11" applyNumberFormat="1" applyFont="1" applyFill="1" applyBorder="1" applyAlignment="1">
      <alignment vertical="top" wrapText="1"/>
    </xf>
    <xf numFmtId="0" fontId="57" fillId="0" borderId="26" xfId="11" applyFont="1" applyFill="1" applyBorder="1" applyAlignment="1">
      <alignment vertical="top" wrapText="1"/>
    </xf>
    <xf numFmtId="169" fontId="39" fillId="0" borderId="26" xfId="11" applyNumberFormat="1" applyFont="1" applyFill="1" applyBorder="1" applyAlignment="1">
      <alignment vertical="top" wrapText="1"/>
    </xf>
    <xf numFmtId="2" fontId="44" fillId="0" borderId="0" xfId="11" applyNumberFormat="1" applyFont="1" applyFill="1" applyBorder="1"/>
    <xf numFmtId="170" fontId="10" fillId="0" borderId="6" xfId="11" applyNumberFormat="1" applyFont="1" applyFill="1" applyBorder="1" applyAlignment="1">
      <alignment vertical="top" wrapText="1"/>
    </xf>
    <xf numFmtId="2" fontId="57" fillId="0" borderId="6" xfId="11" applyNumberFormat="1" applyFont="1" applyFill="1" applyBorder="1" applyAlignment="1">
      <alignment vertical="top" wrapText="1"/>
    </xf>
    <xf numFmtId="169" fontId="57" fillId="0" borderId="6" xfId="11" applyNumberFormat="1" applyFont="1" applyFill="1" applyBorder="1" applyAlignment="1">
      <alignment vertical="top"/>
    </xf>
    <xf numFmtId="176" fontId="39" fillId="0" borderId="6" xfId="11" applyNumberFormat="1" applyFont="1" applyFill="1" applyBorder="1" applyAlignment="1">
      <alignment vertical="top" wrapText="1"/>
    </xf>
    <xf numFmtId="170" fontId="57" fillId="0" borderId="6" xfId="11" applyNumberFormat="1" applyFont="1" applyFill="1" applyBorder="1" applyAlignment="1">
      <alignment vertical="top" wrapText="1"/>
    </xf>
    <xf numFmtId="170" fontId="39" fillId="0" borderId="6" xfId="11" applyNumberFormat="1" applyFont="1" applyFill="1" applyBorder="1" applyAlignment="1">
      <alignment vertical="top" wrapText="1"/>
    </xf>
    <xf numFmtId="170" fontId="57" fillId="0" borderId="6" xfId="11" applyNumberFormat="1" applyFont="1" applyFill="1" applyBorder="1" applyAlignment="1">
      <alignment vertical="top"/>
    </xf>
    <xf numFmtId="170" fontId="10" fillId="0" borderId="6" xfId="11" applyNumberFormat="1" applyFont="1" applyFill="1" applyBorder="1" applyAlignment="1">
      <alignment vertical="top"/>
    </xf>
    <xf numFmtId="179" fontId="39" fillId="0" borderId="6" xfId="11" applyNumberFormat="1" applyFont="1" applyFill="1" applyBorder="1" applyAlignment="1">
      <alignment vertical="top" wrapText="1"/>
    </xf>
    <xf numFmtId="170" fontId="39" fillId="0" borderId="0" xfId="11" applyNumberFormat="1" applyFont="1" applyFill="1" applyBorder="1" applyAlignment="1">
      <alignment vertical="top" wrapText="1"/>
    </xf>
    <xf numFmtId="170" fontId="10" fillId="0" borderId="0" xfId="11" applyNumberFormat="1" applyFont="1" applyFill="1" applyBorder="1" applyAlignment="1">
      <alignment vertical="top" wrapText="1"/>
    </xf>
    <xf numFmtId="170" fontId="57" fillId="0" borderId="0" xfId="11" applyNumberFormat="1" applyFont="1" applyFill="1" applyBorder="1" applyAlignment="1">
      <alignment vertical="top" wrapText="1"/>
    </xf>
    <xf numFmtId="176" fontId="39" fillId="0" borderId="0" xfId="11" applyNumberFormat="1" applyFont="1" applyFill="1" applyBorder="1" applyAlignment="1">
      <alignment vertical="top" wrapText="1"/>
    </xf>
    <xf numFmtId="0" fontId="57" fillId="0" borderId="18" xfId="11" applyFont="1" applyFill="1" applyBorder="1" applyAlignment="1">
      <alignment horizontal="center" vertical="top" wrapText="1"/>
    </xf>
    <xf numFmtId="170" fontId="57" fillId="0" borderId="7" xfId="11" applyNumberFormat="1" applyFont="1" applyFill="1" applyBorder="1" applyAlignment="1">
      <alignment vertical="top" wrapText="1"/>
    </xf>
    <xf numFmtId="170" fontId="10" fillId="0" borderId="7" xfId="11" applyNumberFormat="1" applyFont="1" applyFill="1" applyBorder="1" applyAlignment="1">
      <alignment vertical="top" wrapText="1"/>
    </xf>
    <xf numFmtId="170" fontId="57" fillId="0" borderId="7" xfId="11" applyNumberFormat="1" applyFont="1" applyFill="1" applyBorder="1" applyAlignment="1">
      <alignment vertical="top"/>
    </xf>
    <xf numFmtId="176" fontId="39" fillId="0" borderId="7" xfId="11" applyNumberFormat="1" applyFont="1" applyFill="1" applyBorder="1" applyAlignment="1">
      <alignment vertical="top" wrapText="1"/>
    </xf>
    <xf numFmtId="0" fontId="44" fillId="0" borderId="6" xfId="11" applyFont="1" applyFill="1" applyBorder="1" applyAlignment="1">
      <alignment vertical="top" wrapText="1"/>
    </xf>
    <xf numFmtId="169" fontId="16" fillId="0" borderId="6" xfId="26" applyNumberFormat="1" applyFont="1" applyFill="1" applyBorder="1"/>
    <xf numFmtId="168" fontId="16" fillId="0" borderId="6" xfId="26" applyNumberFormat="1" applyFont="1" applyFill="1" applyBorder="1"/>
    <xf numFmtId="2" fontId="16" fillId="0" borderId="6" xfId="26" applyNumberFormat="1" applyFont="1" applyFill="1" applyBorder="1"/>
    <xf numFmtId="0" fontId="44" fillId="0" borderId="0" xfId="11" applyFont="1" applyFill="1" applyBorder="1" applyAlignment="1">
      <alignment vertical="top" wrapText="1"/>
    </xf>
    <xf numFmtId="0" fontId="44" fillId="0" borderId="0" xfId="11" applyFont="1" applyFill="1" applyBorder="1" applyAlignment="1">
      <alignment vertical="top"/>
    </xf>
    <xf numFmtId="169" fontId="16" fillId="0" borderId="0" xfId="26" applyNumberFormat="1" applyFont="1" applyFill="1" applyBorder="1"/>
    <xf numFmtId="168" fontId="16" fillId="0" borderId="0" xfId="26" applyNumberFormat="1" applyFont="1" applyFill="1" applyBorder="1"/>
    <xf numFmtId="2" fontId="16" fillId="0" borderId="0" xfId="26" applyNumberFormat="1" applyFont="1" applyFill="1" applyBorder="1"/>
    <xf numFmtId="0" fontId="39" fillId="0" borderId="16" xfId="11" applyFont="1" applyFill="1" applyBorder="1" applyAlignment="1">
      <alignment vertical="top"/>
    </xf>
    <xf numFmtId="0" fontId="39" fillId="0" borderId="48" xfId="11" applyFont="1" applyFill="1" applyBorder="1" applyAlignment="1">
      <alignment vertical="top" wrapText="1"/>
    </xf>
    <xf numFmtId="169" fontId="39" fillId="0" borderId="30" xfId="11" applyNumberFormat="1" applyFont="1" applyFill="1" applyBorder="1" applyAlignment="1">
      <alignment vertical="top"/>
    </xf>
    <xf numFmtId="0" fontId="39" fillId="0" borderId="14" xfId="11" applyFont="1" applyFill="1" applyBorder="1" applyAlignment="1">
      <alignment vertical="top"/>
    </xf>
    <xf numFmtId="0" fontId="39" fillId="0" borderId="15" xfId="11" applyFont="1" applyFill="1" applyBorder="1" applyAlignment="1">
      <alignment vertical="top"/>
    </xf>
    <xf numFmtId="0" fontId="39" fillId="0" borderId="16" xfId="11" applyFont="1" applyFill="1" applyBorder="1" applyAlignment="1">
      <alignment vertical="top" wrapText="1"/>
    </xf>
    <xf numFmtId="0" fontId="39" fillId="0" borderId="13" xfId="11" applyFont="1" applyFill="1" applyBorder="1" applyAlignment="1">
      <alignment vertical="top"/>
    </xf>
    <xf numFmtId="0" fontId="10" fillId="0" borderId="46" xfId="11" applyFont="1" applyFill="1" applyBorder="1" applyAlignment="1">
      <alignment vertical="top" wrapText="1"/>
    </xf>
    <xf numFmtId="169" fontId="39" fillId="0" borderId="46" xfId="11" applyNumberFormat="1" applyFont="1" applyFill="1" applyBorder="1" applyAlignment="1">
      <alignment vertical="top"/>
    </xf>
    <xf numFmtId="169" fontId="39" fillId="0" borderId="5" xfId="11" applyNumberFormat="1" applyFont="1" applyFill="1" applyBorder="1" applyAlignment="1">
      <alignment vertical="top"/>
    </xf>
    <xf numFmtId="169" fontId="39" fillId="0" borderId="18" xfId="11" applyNumberFormat="1" applyFont="1" applyFill="1" applyBorder="1" applyAlignment="1">
      <alignment vertical="top" wrapText="1"/>
    </xf>
    <xf numFmtId="0" fontId="44" fillId="0" borderId="26" xfId="11" applyFont="1" applyFill="1" applyBorder="1"/>
    <xf numFmtId="168" fontId="44" fillId="0" borderId="6" xfId="26" applyNumberFormat="1" applyFont="1" applyFill="1" applyBorder="1"/>
    <xf numFmtId="169" fontId="44" fillId="0" borderId="26" xfId="11" applyNumberFormat="1" applyFont="1" applyFill="1" applyBorder="1"/>
    <xf numFmtId="168" fontId="44" fillId="0" borderId="0" xfId="26" applyNumberFormat="1" applyFont="1" applyFill="1" applyBorder="1"/>
    <xf numFmtId="0" fontId="10" fillId="0" borderId="6" xfId="11" applyNumberFormat="1" applyFont="1" applyFill="1" applyBorder="1" applyAlignment="1">
      <alignment horizontal="center" vertical="top" wrapText="1"/>
    </xf>
    <xf numFmtId="172" fontId="10" fillId="0" borderId="6" xfId="4" applyNumberFormat="1" applyFont="1" applyFill="1" applyBorder="1"/>
    <xf numFmtId="0" fontId="10" fillId="0" borderId="6" xfId="4" applyFont="1" applyFill="1" applyBorder="1"/>
    <xf numFmtId="0" fontId="10" fillId="0" borderId="15" xfId="11" applyFont="1" applyFill="1" applyBorder="1" applyAlignment="1">
      <alignment vertical="top" wrapText="1"/>
    </xf>
    <xf numFmtId="172" fontId="10" fillId="0" borderId="6" xfId="11" applyNumberFormat="1" applyFont="1" applyFill="1" applyBorder="1" applyAlignment="1">
      <alignment horizontal="center" vertical="top" wrapText="1"/>
    </xf>
    <xf numFmtId="0" fontId="39" fillId="0" borderId="15" xfId="11" applyFont="1" applyFill="1" applyBorder="1" applyAlignment="1">
      <alignment vertical="top" wrapText="1"/>
    </xf>
    <xf numFmtId="0" fontId="57" fillId="0" borderId="48" xfId="11" applyFont="1" applyFill="1" applyBorder="1" applyAlignment="1">
      <alignment vertical="top" wrapText="1"/>
    </xf>
    <xf numFmtId="0" fontId="39" fillId="0" borderId="13" xfId="11" applyFont="1" applyFill="1" applyBorder="1" applyAlignment="1">
      <alignment vertical="top" wrapText="1"/>
    </xf>
    <xf numFmtId="0" fontId="57" fillId="0" borderId="47" xfId="11" applyFont="1" applyFill="1" applyBorder="1" applyAlignment="1">
      <alignment vertical="top" wrapText="1"/>
    </xf>
    <xf numFmtId="172" fontId="10" fillId="0" borderId="6" xfId="11" applyNumberFormat="1" applyFont="1" applyFill="1" applyBorder="1" applyAlignment="1">
      <alignment vertical="top" wrapText="1"/>
    </xf>
    <xf numFmtId="172" fontId="10" fillId="0" borderId="7" xfId="11" applyNumberFormat="1" applyFont="1" applyFill="1" applyBorder="1" applyAlignment="1">
      <alignment horizontal="center" vertical="top" wrapText="1"/>
    </xf>
    <xf numFmtId="172" fontId="10" fillId="0" borderId="7" xfId="11" applyNumberFormat="1" applyFont="1" applyFill="1" applyBorder="1" applyAlignment="1">
      <alignment vertical="top" wrapText="1"/>
    </xf>
    <xf numFmtId="169" fontId="10" fillId="0" borderId="7" xfId="11" applyNumberFormat="1" applyFont="1" applyFill="1" applyBorder="1" applyAlignment="1">
      <alignment vertical="top" wrapText="1"/>
    </xf>
    <xf numFmtId="172" fontId="10" fillId="0" borderId="7" xfId="4" applyNumberFormat="1" applyFont="1" applyFill="1" applyBorder="1"/>
    <xf numFmtId="0" fontId="10" fillId="0" borderId="7" xfId="4" applyFont="1" applyFill="1" applyBorder="1"/>
    <xf numFmtId="0" fontId="58" fillId="0" borderId="45" xfId="11" applyFont="1" applyFill="1" applyBorder="1"/>
    <xf numFmtId="0" fontId="39" fillId="0" borderId="44" xfId="11" applyFont="1" applyFill="1" applyBorder="1"/>
    <xf numFmtId="0" fontId="16" fillId="0" borderId="44" xfId="11" applyFont="1" applyFill="1" applyBorder="1" applyAlignment="1">
      <alignment horizontal="left"/>
    </xf>
    <xf numFmtId="0" fontId="10" fillId="0" borderId="44" xfId="11" applyFont="1" applyFill="1" applyBorder="1" applyAlignment="1">
      <alignment horizontal="left"/>
    </xf>
    <xf numFmtId="169" fontId="44" fillId="0" borderId="44" xfId="11" applyNumberFormat="1" applyFont="1" applyFill="1" applyBorder="1"/>
    <xf numFmtId="0" fontId="39" fillId="0" borderId="43" xfId="11" applyFont="1" applyFill="1" applyBorder="1"/>
    <xf numFmtId="0" fontId="39" fillId="0" borderId="7" xfId="11" applyNumberFormat="1" applyFont="1" applyFill="1" applyBorder="1" applyAlignment="1">
      <alignment horizontal="center" vertical="top" wrapText="1"/>
    </xf>
    <xf numFmtId="0" fontId="39" fillId="0" borderId="0" xfId="11" applyFont="1" applyFill="1" applyBorder="1" applyAlignment="1">
      <alignment horizontal="left"/>
    </xf>
    <xf numFmtId="169" fontId="10" fillId="0" borderId="0" xfId="11" applyNumberFormat="1" applyFont="1" applyFill="1" applyBorder="1" applyAlignment="1">
      <alignment vertical="top" wrapText="1"/>
    </xf>
    <xf numFmtId="3" fontId="10" fillId="0" borderId="7" xfId="11" applyNumberFormat="1" applyFont="1" applyFill="1" applyBorder="1" applyAlignment="1">
      <alignment vertical="top" wrapText="1"/>
    </xf>
    <xf numFmtId="0" fontId="39" fillId="0" borderId="6" xfId="11" applyFont="1" applyFill="1" applyBorder="1" applyAlignment="1">
      <alignment vertical="center"/>
    </xf>
    <xf numFmtId="0" fontId="39" fillId="0" borderId="0" xfId="11" applyFont="1" applyFill="1" applyBorder="1" applyAlignment="1">
      <alignment vertical="center"/>
    </xf>
    <xf numFmtId="169" fontId="39" fillId="0" borderId="6" xfId="11" applyNumberFormat="1" applyFont="1" applyFill="1" applyBorder="1" applyAlignment="1">
      <alignment horizontal="center" vertical="top"/>
    </xf>
    <xf numFmtId="0" fontId="39" fillId="0" borderId="6" xfId="11" applyFont="1" applyFill="1" applyBorder="1" applyAlignment="1">
      <alignment vertical="center" wrapText="1"/>
    </xf>
    <xf numFmtId="169" fontId="39" fillId="0" borderId="6" xfId="11" applyNumberFormat="1" applyFont="1" applyFill="1" applyBorder="1" applyAlignment="1">
      <alignment vertical="center" wrapText="1"/>
    </xf>
    <xf numFmtId="169" fontId="39" fillId="0" borderId="7" xfId="26" applyNumberFormat="1" applyFont="1" applyFill="1" applyBorder="1" applyAlignment="1">
      <alignment vertical="top" wrapText="1"/>
    </xf>
    <xf numFmtId="175" fontId="39" fillId="0" borderId="18" xfId="11" applyNumberFormat="1" applyFont="1" applyFill="1" applyBorder="1" applyAlignment="1">
      <alignment vertical="top" wrapText="1"/>
    </xf>
    <xf numFmtId="166" fontId="39" fillId="0" borderId="18" xfId="26" applyNumberFormat="1" applyFont="1" applyFill="1" applyBorder="1" applyAlignment="1">
      <alignment vertical="top" wrapText="1"/>
    </xf>
    <xf numFmtId="175" fontId="39" fillId="0" borderId="5" xfId="11" applyNumberFormat="1" applyFont="1" applyFill="1" applyBorder="1" applyAlignment="1">
      <alignment vertical="top" wrapText="1"/>
    </xf>
    <xf numFmtId="166" fontId="39" fillId="0" borderId="5" xfId="26" applyNumberFormat="1" applyFont="1" applyFill="1" applyBorder="1" applyAlignment="1">
      <alignment vertical="top" wrapText="1"/>
    </xf>
    <xf numFmtId="175" fontId="39" fillId="0" borderId="0" xfId="11" applyNumberFormat="1" applyFont="1" applyFill="1" applyBorder="1" applyAlignment="1">
      <alignment vertical="top" wrapText="1"/>
    </xf>
    <xf numFmtId="166" fontId="39" fillId="0" borderId="0" xfId="26" applyNumberFormat="1" applyFont="1" applyFill="1" applyBorder="1" applyAlignment="1">
      <alignment vertical="top" wrapText="1"/>
    </xf>
    <xf numFmtId="175" fontId="39" fillId="0" borderId="6" xfId="11" applyNumberFormat="1" applyFont="1" applyFill="1" applyBorder="1" applyAlignment="1">
      <alignment vertical="top" wrapText="1"/>
    </xf>
    <xf numFmtId="169" fontId="39" fillId="0" borderId="0" xfId="26" applyNumberFormat="1" applyFont="1" applyFill="1" applyBorder="1" applyAlignment="1">
      <alignment vertical="top" wrapText="1"/>
    </xf>
    <xf numFmtId="4" fontId="44" fillId="0" borderId="52" xfId="11" applyNumberFormat="1" applyFont="1" applyFill="1" applyBorder="1"/>
    <xf numFmtId="0" fontId="59" fillId="0" borderId="6" xfId="11" applyFont="1" applyFill="1" applyBorder="1" applyAlignment="1">
      <alignment horizontal="left" vertical="top" wrapText="1"/>
    </xf>
    <xf numFmtId="169" fontId="59" fillId="0" borderId="6" xfId="11" applyNumberFormat="1" applyFont="1" applyFill="1" applyBorder="1" applyAlignment="1">
      <alignment horizontal="center" vertical="top" wrapText="1"/>
    </xf>
    <xf numFmtId="169" fontId="59" fillId="0" borderId="6" xfId="11" applyNumberFormat="1" applyFont="1" applyFill="1" applyBorder="1" applyAlignment="1">
      <alignment horizontal="left" vertical="top" wrapText="1"/>
    </xf>
    <xf numFmtId="0" fontId="59" fillId="0" borderId="18" xfId="11" applyFont="1" applyFill="1" applyBorder="1" applyAlignment="1">
      <alignment horizontal="left" vertical="top" wrapText="1"/>
    </xf>
    <xf numFmtId="0" fontId="59" fillId="0" borderId="5" xfId="11" applyFont="1" applyFill="1" applyBorder="1" applyAlignment="1">
      <alignment horizontal="left" vertical="top" wrapText="1"/>
    </xf>
    <xf numFmtId="169" fontId="59" fillId="0" borderId="5" xfId="11" applyNumberFormat="1" applyFont="1" applyFill="1" applyBorder="1" applyAlignment="1">
      <alignment horizontal="center" vertical="top" wrapText="1"/>
    </xf>
    <xf numFmtId="169" fontId="59" fillId="0" borderId="5" xfId="11" applyNumberFormat="1" applyFont="1" applyFill="1" applyBorder="1" applyAlignment="1">
      <alignment horizontal="left" vertical="top" wrapText="1"/>
    </xf>
    <xf numFmtId="0" fontId="59" fillId="0" borderId="13" xfId="11" applyFont="1" applyFill="1" applyBorder="1" applyAlignment="1">
      <alignment horizontal="left" vertical="top" wrapText="1"/>
    </xf>
    <xf numFmtId="0" fontId="59" fillId="0" borderId="7" xfId="11" applyFont="1" applyFill="1" applyBorder="1" applyAlignment="1">
      <alignment horizontal="left" vertical="top" wrapText="1"/>
    </xf>
    <xf numFmtId="169" fontId="59" fillId="0" borderId="7" xfId="11" applyNumberFormat="1" applyFont="1" applyFill="1" applyBorder="1" applyAlignment="1">
      <alignment horizontal="center" vertical="top" wrapText="1"/>
    </xf>
    <xf numFmtId="169" fontId="59" fillId="0" borderId="7" xfId="11" applyNumberFormat="1" applyFont="1" applyFill="1" applyBorder="1" applyAlignment="1">
      <alignment horizontal="left" vertical="top" wrapText="1"/>
    </xf>
    <xf numFmtId="0" fontId="5" fillId="0" borderId="52" xfId="11" applyFont="1" applyFill="1" applyBorder="1"/>
    <xf numFmtId="0" fontId="2" fillId="0" borderId="52" xfId="11" applyFill="1" applyBorder="1"/>
    <xf numFmtId="0" fontId="10" fillId="0" borderId="30" xfId="11" applyFont="1" applyFill="1" applyBorder="1" applyAlignment="1">
      <alignment vertical="top" wrapText="1"/>
    </xf>
    <xf numFmtId="169" fontId="39" fillId="0" borderId="30" xfId="11" applyNumberFormat="1" applyFont="1" applyFill="1" applyBorder="1" applyAlignment="1">
      <alignment vertical="top" wrapText="1"/>
    </xf>
    <xf numFmtId="169" fontId="2" fillId="0" borderId="7" xfId="11" applyNumberFormat="1" applyFill="1" applyBorder="1" applyAlignment="1">
      <alignment horizontal="center" vertical="top" wrapText="1"/>
    </xf>
    <xf numFmtId="0" fontId="2" fillId="0" borderId="30" xfId="11" applyFill="1" applyBorder="1"/>
    <xf numFmtId="169" fontId="39" fillId="0" borderId="26" xfId="11" applyNumberFormat="1" applyFont="1" applyFill="1" applyBorder="1" applyAlignment="1">
      <alignment horizontal="center" vertical="top" wrapText="1"/>
    </xf>
    <xf numFmtId="169" fontId="2" fillId="0" borderId="6" xfId="11" applyNumberFormat="1" applyFill="1" applyBorder="1" applyAlignment="1">
      <alignment vertical="top" wrapText="1"/>
    </xf>
    <xf numFmtId="0" fontId="2" fillId="0" borderId="26" xfId="11" applyFill="1" applyBorder="1"/>
    <xf numFmtId="169" fontId="2" fillId="0" borderId="18" xfId="11" applyNumberFormat="1" applyFill="1" applyBorder="1" applyAlignment="1">
      <alignment vertical="top" wrapText="1"/>
    </xf>
    <xf numFmtId="0" fontId="2" fillId="0" borderId="45" xfId="11" applyFill="1" applyBorder="1"/>
    <xf numFmtId="0" fontId="2" fillId="0" borderId="44" xfId="11" applyFill="1" applyBorder="1"/>
    <xf numFmtId="0" fontId="44" fillId="0" borderId="44" xfId="11" applyFont="1" applyFill="1" applyBorder="1"/>
    <xf numFmtId="0" fontId="2" fillId="0" borderId="10" xfId="11" applyFill="1" applyBorder="1"/>
    <xf numFmtId="0" fontId="39" fillId="0" borderId="10" xfId="11" applyFont="1" applyFill="1" applyBorder="1"/>
    <xf numFmtId="169" fontId="44" fillId="0" borderId="52" xfId="11" applyNumberFormat="1" applyFont="1" applyFill="1" applyBorder="1"/>
    <xf numFmtId="0" fontId="45" fillId="0" borderId="6" xfId="11" applyFont="1" applyFill="1" applyBorder="1" applyAlignment="1">
      <alignment horizontal="right" vertical="top" wrapText="1"/>
    </xf>
    <xf numFmtId="168" fontId="45" fillId="0" borderId="6" xfId="11" applyNumberFormat="1" applyFont="1" applyFill="1" applyBorder="1" applyAlignment="1">
      <alignment horizontal="center" vertical="top" wrapText="1"/>
    </xf>
    <xf numFmtId="168" fontId="39" fillId="0" borderId="6" xfId="11" applyNumberFormat="1" applyFont="1" applyFill="1" applyBorder="1" applyAlignment="1">
      <alignment horizontal="right" vertical="top" wrapText="1"/>
    </xf>
    <xf numFmtId="0" fontId="39" fillId="0" borderId="6" xfId="11" applyFont="1" applyFill="1" applyBorder="1" applyAlignment="1">
      <alignment horizontal="right" vertical="top" wrapText="1"/>
    </xf>
    <xf numFmtId="3" fontId="45" fillId="0" borderId="6" xfId="11" applyNumberFormat="1" applyFont="1" applyFill="1" applyBorder="1" applyAlignment="1">
      <alignment horizontal="right" vertical="top" wrapText="1"/>
    </xf>
    <xf numFmtId="168" fontId="45" fillId="0" borderId="6" xfId="11" applyNumberFormat="1" applyFont="1" applyFill="1" applyBorder="1" applyAlignment="1">
      <alignment horizontal="left" vertical="top" wrapText="1"/>
    </xf>
    <xf numFmtId="49" fontId="10" fillId="0" borderId="6" xfId="11" applyNumberFormat="1" applyFont="1" applyFill="1" applyBorder="1" applyAlignment="1">
      <alignment vertical="top" wrapText="1"/>
    </xf>
    <xf numFmtId="169" fontId="39" fillId="0" borderId="6" xfId="26" applyNumberFormat="1" applyFont="1" applyFill="1" applyBorder="1" applyAlignment="1">
      <alignment horizontal="center" vertical="top" wrapText="1"/>
    </xf>
    <xf numFmtId="168" fontId="10" fillId="0" borderId="7" xfId="26" applyNumberFormat="1" applyFont="1" applyFill="1" applyBorder="1" applyAlignment="1">
      <alignment vertical="top" wrapText="1"/>
    </xf>
    <xf numFmtId="169" fontId="10" fillId="0" borderId="7" xfId="26" applyNumberFormat="1" applyFont="1" applyFill="1" applyBorder="1" applyAlignment="1">
      <alignment vertical="top" wrapText="1"/>
    </xf>
    <xf numFmtId="168" fontId="48" fillId="0" borderId="30" xfId="26" applyNumberFormat="1" applyFont="1" applyFill="1" applyBorder="1" applyAlignment="1">
      <alignment vertical="top" wrapText="1"/>
    </xf>
    <xf numFmtId="168" fontId="10" fillId="0" borderId="0" xfId="26" applyNumberFormat="1" applyFont="1" applyFill="1" applyAlignment="1">
      <alignment vertical="top" wrapText="1"/>
    </xf>
    <xf numFmtId="168" fontId="39" fillId="0" borderId="6" xfId="11" applyNumberFormat="1" applyFont="1" applyFill="1" applyBorder="1" applyAlignment="1">
      <alignment horizontal="center" vertical="top" wrapText="1"/>
    </xf>
    <xf numFmtId="169" fontId="39" fillId="0" borderId="6" xfId="26" applyNumberFormat="1" applyFont="1" applyFill="1" applyBorder="1" applyAlignment="1">
      <alignment horizontal="center" vertical="top"/>
    </xf>
    <xf numFmtId="0" fontId="60" fillId="0" borderId="44" xfId="11" applyFont="1" applyFill="1" applyBorder="1" applyAlignment="1">
      <alignment horizontal="center" vertical="top" wrapText="1"/>
    </xf>
    <xf numFmtId="0" fontId="60" fillId="0" borderId="44" xfId="11" applyFont="1" applyFill="1" applyBorder="1"/>
    <xf numFmtId="0" fontId="16" fillId="0" borderId="39" xfId="11" applyFont="1" applyFill="1" applyBorder="1" applyAlignment="1">
      <alignment horizontal="left"/>
    </xf>
    <xf numFmtId="169" fontId="16" fillId="0" borderId="44" xfId="11" applyNumberFormat="1" applyFont="1" applyFill="1" applyBorder="1" applyAlignment="1">
      <alignment horizontal="center"/>
    </xf>
    <xf numFmtId="169" fontId="16" fillId="0" borderId="43" xfId="11" applyNumberFormat="1" applyFont="1" applyFill="1" applyBorder="1"/>
    <xf numFmtId="0" fontId="61" fillId="0" borderId="0" xfId="11" applyFont="1" applyFill="1" applyBorder="1" applyAlignment="1">
      <alignment horizontal="center" vertical="top" wrapText="1"/>
    </xf>
    <xf numFmtId="0" fontId="61" fillId="0" borderId="0" xfId="11" applyFont="1" applyFill="1" applyBorder="1"/>
    <xf numFmtId="0" fontId="10" fillId="0" borderId="0" xfId="11" applyFont="1" applyFill="1" applyBorder="1" applyAlignment="1">
      <alignment horizontal="left"/>
    </xf>
    <xf numFmtId="169" fontId="16" fillId="0" borderId="0" xfId="11" applyNumberFormat="1" applyFont="1" applyFill="1" applyBorder="1" applyAlignment="1">
      <alignment horizontal="center"/>
    </xf>
    <xf numFmtId="0" fontId="48" fillId="0" borderId="44" xfId="11" applyFont="1" applyFill="1" applyBorder="1" applyAlignment="1">
      <alignment horizontal="center" vertical="top" wrapText="1"/>
    </xf>
    <xf numFmtId="0" fontId="48" fillId="0" borderId="44" xfId="11" applyFont="1" applyFill="1" applyBorder="1"/>
    <xf numFmtId="0" fontId="10" fillId="0" borderId="39" xfId="11" applyFont="1" applyFill="1" applyBorder="1" applyAlignment="1">
      <alignment horizontal="left"/>
    </xf>
    <xf numFmtId="169" fontId="44" fillId="0" borderId="44" xfId="11" applyNumberFormat="1" applyFont="1" applyFill="1" applyBorder="1" applyAlignment="1">
      <alignment horizontal="center"/>
    </xf>
    <xf numFmtId="169" fontId="39" fillId="0" borderId="44" xfId="11" applyNumberFormat="1" applyFont="1" applyFill="1" applyBorder="1"/>
    <xf numFmtId="169" fontId="39" fillId="0" borderId="43" xfId="11" applyNumberFormat="1" applyFont="1" applyFill="1" applyBorder="1"/>
    <xf numFmtId="0" fontId="10" fillId="0" borderId="6" xfId="20" applyFont="1" applyFill="1" applyBorder="1" applyAlignment="1">
      <alignment horizontal="left" vertical="top"/>
    </xf>
    <xf numFmtId="168" fontId="39" fillId="0" borderId="6" xfId="26" applyNumberFormat="1" applyFont="1" applyFill="1" applyBorder="1"/>
    <xf numFmtId="168" fontId="39" fillId="0" borderId="6" xfId="26" applyNumberFormat="1" applyFont="1" applyFill="1" applyBorder="1" applyAlignment="1">
      <alignment vertical="top"/>
    </xf>
    <xf numFmtId="168" fontId="39" fillId="0" borderId="7" xfId="26" applyNumberFormat="1" applyFont="1" applyFill="1" applyBorder="1" applyAlignment="1">
      <alignment vertical="top"/>
    </xf>
    <xf numFmtId="0" fontId="39" fillId="0" borderId="6" xfId="11" applyFont="1" applyFill="1" applyBorder="1" applyAlignment="1">
      <alignment horizontal="right" vertical="top"/>
    </xf>
    <xf numFmtId="168" fontId="39" fillId="0" borderId="6" xfId="26" applyNumberFormat="1" applyFont="1" applyFill="1" applyBorder="1" applyAlignment="1">
      <alignment horizontal="center" vertical="top"/>
    </xf>
    <xf numFmtId="166" fontId="39" fillId="0" borderId="6" xfId="26" applyNumberFormat="1" applyFont="1" applyFill="1" applyBorder="1" applyAlignment="1">
      <alignment vertical="top"/>
    </xf>
    <xf numFmtId="0" fontId="10" fillId="0" borderId="0" xfId="20" applyFont="1" applyFill="1" applyBorder="1" applyAlignment="1">
      <alignment horizontal="left" vertical="top"/>
    </xf>
    <xf numFmtId="168" fontId="39" fillId="0" borderId="0" xfId="26" applyNumberFormat="1" applyFont="1" applyFill="1" applyBorder="1" applyAlignment="1">
      <alignment horizontal="right" vertical="top"/>
    </xf>
    <xf numFmtId="168" fontId="39" fillId="0" borderId="0" xfId="26" applyNumberFormat="1" applyFont="1" applyFill="1" applyBorder="1"/>
    <xf numFmtId="166" fontId="39" fillId="0" borderId="0" xfId="26" applyNumberFormat="1" applyFont="1" applyFill="1" applyBorder="1" applyAlignment="1">
      <alignment vertical="top"/>
    </xf>
    <xf numFmtId="168" fontId="39" fillId="0" borderId="0" xfId="26" applyNumberFormat="1" applyFont="1" applyFill="1" applyBorder="1" applyAlignment="1">
      <alignment vertical="top"/>
    </xf>
    <xf numFmtId="0" fontId="39" fillId="0" borderId="0" xfId="11" applyFont="1" applyFill="1" applyBorder="1" applyAlignment="1">
      <alignment horizontal="right" vertical="top"/>
    </xf>
    <xf numFmtId="0" fontId="39" fillId="0" borderId="6" xfId="11" applyFont="1" applyFill="1" applyBorder="1" applyAlignment="1">
      <alignment horizontal="left" wrapText="1"/>
    </xf>
    <xf numFmtId="0" fontId="10" fillId="0" borderId="44" xfId="11" applyFont="1" applyFill="1" applyBorder="1"/>
    <xf numFmtId="0" fontId="61" fillId="0" borderId="44" xfId="11" applyFont="1" applyFill="1" applyBorder="1" applyAlignment="1">
      <alignment horizontal="center" vertical="top" wrapText="1"/>
    </xf>
    <xf numFmtId="0" fontId="61" fillId="0" borderId="44" xfId="11" applyFont="1" applyFill="1" applyBorder="1"/>
    <xf numFmtId="169" fontId="10" fillId="0" borderId="43" xfId="11" applyNumberFormat="1" applyFont="1" applyFill="1" applyBorder="1"/>
    <xf numFmtId="175" fontId="39" fillId="0" borderId="6" xfId="11" applyNumberFormat="1" applyFont="1" applyFill="1" applyBorder="1" applyAlignment="1">
      <alignment horizontal="center" vertical="top" wrapText="1"/>
    </xf>
    <xf numFmtId="0" fontId="51" fillId="0" borderId="6" xfId="11" applyFont="1" applyFill="1" applyBorder="1" applyAlignment="1">
      <alignment vertical="top"/>
    </xf>
    <xf numFmtId="174" fontId="44" fillId="0" borderId="6" xfId="11" applyNumberFormat="1" applyFont="1" applyFill="1" applyBorder="1" applyAlignment="1">
      <alignment vertical="top"/>
    </xf>
    <xf numFmtId="0" fontId="57" fillId="0" borderId="6" xfId="11" applyFont="1" applyFill="1" applyBorder="1" applyAlignment="1">
      <alignment horizontal="center" vertical="top"/>
    </xf>
    <xf numFmtId="169" fontId="45" fillId="0" borderId="6" xfId="11" applyNumberFormat="1" applyFont="1" applyFill="1" applyBorder="1" applyAlignment="1">
      <alignment horizontal="center" vertical="top"/>
    </xf>
    <xf numFmtId="169" fontId="10" fillId="0" borderId="6" xfId="4" applyNumberFormat="1" applyFont="1" applyFill="1" applyBorder="1" applyAlignment="1">
      <alignment vertical="top"/>
    </xf>
    <xf numFmtId="2" fontId="51" fillId="0" borderId="52" xfId="11" applyNumberFormat="1" applyFont="1" applyFill="1" applyBorder="1" applyAlignment="1">
      <alignment horizontal="center"/>
    </xf>
    <xf numFmtId="2" fontId="57" fillId="0" borderId="52" xfId="11" applyNumberFormat="1" applyFont="1" applyFill="1" applyBorder="1" applyAlignment="1">
      <alignment horizontal="left" vertical="top"/>
    </xf>
    <xf numFmtId="2" fontId="51" fillId="0" borderId="52" xfId="11" applyNumberFormat="1" applyFont="1" applyFill="1" applyBorder="1" applyAlignment="1">
      <alignment horizontal="left" vertical="top"/>
    </xf>
    <xf numFmtId="2" fontId="39" fillId="0" borderId="5" xfId="11" applyNumberFormat="1" applyFont="1" applyFill="1" applyBorder="1" applyAlignment="1">
      <alignment horizontal="center" vertical="top" wrapText="1"/>
    </xf>
    <xf numFmtId="0" fontId="61" fillId="0" borderId="6" xfId="11" applyFont="1" applyFill="1" applyBorder="1" applyAlignment="1">
      <alignment horizontal="center" vertical="top" wrapText="1"/>
    </xf>
    <xf numFmtId="0" fontId="61" fillId="0" borderId="6" xfId="11" applyFont="1" applyFill="1" applyBorder="1"/>
    <xf numFmtId="0" fontId="10" fillId="0" borderId="52" xfId="11" applyFont="1" applyFill="1" applyBorder="1" applyAlignment="1">
      <alignment horizontal="left"/>
    </xf>
    <xf numFmtId="169" fontId="16" fillId="0" borderId="6" xfId="11" applyNumberFormat="1" applyFont="1" applyFill="1" applyBorder="1" applyAlignment="1">
      <alignment horizontal="center"/>
    </xf>
    <xf numFmtId="0" fontId="39" fillId="0" borderId="49" xfId="11" applyFont="1" applyFill="1" applyBorder="1"/>
    <xf numFmtId="0" fontId="48" fillId="0" borderId="49" xfId="11" applyFont="1" applyFill="1" applyBorder="1" applyAlignment="1">
      <alignment horizontal="center" vertical="top" wrapText="1"/>
    </xf>
    <xf numFmtId="0" fontId="44" fillId="0" borderId="49" xfId="11" applyFont="1" applyFill="1" applyBorder="1"/>
    <xf numFmtId="0" fontId="48" fillId="0" borderId="49" xfId="11" applyFont="1" applyFill="1" applyBorder="1"/>
    <xf numFmtId="0" fontId="10" fillId="0" borderId="54" xfId="11" applyFont="1" applyFill="1" applyBorder="1" applyAlignment="1">
      <alignment horizontal="left"/>
    </xf>
    <xf numFmtId="169" fontId="44" fillId="0" borderId="49" xfId="11" applyNumberFormat="1" applyFont="1" applyFill="1" applyBorder="1" applyAlignment="1">
      <alignment horizontal="center"/>
    </xf>
    <xf numFmtId="169" fontId="39" fillId="0" borderId="55" xfId="11" applyNumberFormat="1" applyFont="1" applyFill="1" applyBorder="1"/>
    <xf numFmtId="0" fontId="62" fillId="0" borderId="6" xfId="11" applyFont="1" applyFill="1" applyBorder="1" applyAlignment="1">
      <alignment horizontal="right" vertical="top" wrapText="1"/>
    </xf>
    <xf numFmtId="166" fontId="10" fillId="0" borderId="6" xfId="26" applyNumberFormat="1" applyFont="1" applyFill="1" applyBorder="1" applyAlignment="1">
      <alignment vertical="top" wrapText="1"/>
    </xf>
    <xf numFmtId="174" fontId="39" fillId="0" borderId="6" xfId="11" applyNumberFormat="1" applyFont="1" applyFill="1" applyBorder="1" applyAlignment="1">
      <alignment horizontal="right" vertical="top" wrapText="1"/>
    </xf>
    <xf numFmtId="175" fontId="45" fillId="0" borderId="6" xfId="11" applyNumberFormat="1" applyFont="1" applyFill="1" applyBorder="1" applyAlignment="1">
      <alignment horizontal="right" vertical="top" wrapText="1"/>
    </xf>
    <xf numFmtId="180" fontId="39" fillId="0" borderId="6" xfId="11" applyNumberFormat="1" applyFont="1" applyFill="1" applyBorder="1" applyAlignment="1">
      <alignment horizontal="right" vertical="top" wrapText="1"/>
    </xf>
    <xf numFmtId="166" fontId="39" fillId="0" borderId="6" xfId="26" applyNumberFormat="1" applyFont="1" applyFill="1" applyBorder="1" applyAlignment="1">
      <alignment horizontal="center" vertical="top" wrapText="1"/>
    </xf>
    <xf numFmtId="0" fontId="48" fillId="0" borderId="6" xfId="11" applyFont="1" applyFill="1" applyBorder="1" applyAlignment="1">
      <alignment horizontal="center" vertical="top" wrapText="1"/>
    </xf>
    <xf numFmtId="0" fontId="48" fillId="0" borderId="6" xfId="11" applyFont="1" applyFill="1" applyBorder="1"/>
    <xf numFmtId="169" fontId="44" fillId="0" borderId="6" xfId="11" applyNumberFormat="1" applyFont="1" applyFill="1" applyBorder="1" applyAlignment="1">
      <alignment horizontal="center"/>
    </xf>
    <xf numFmtId="168" fontId="45" fillId="0" borderId="6" xfId="26" applyNumberFormat="1" applyFont="1" applyFill="1" applyBorder="1" applyAlignment="1">
      <alignment horizontal="center" vertical="top" wrapText="1"/>
    </xf>
    <xf numFmtId="166" fontId="45" fillId="0" borderId="6" xfId="26" applyNumberFormat="1" applyFont="1" applyFill="1" applyBorder="1" applyAlignment="1">
      <alignment horizontal="center" vertical="top" wrapText="1"/>
    </xf>
    <xf numFmtId="0" fontId="45" fillId="0" borderId="6" xfId="11" applyFont="1" applyFill="1" applyBorder="1" applyAlignment="1">
      <alignment horizontal="center" vertical="top" wrapText="1"/>
    </xf>
    <xf numFmtId="0" fontId="10" fillId="0" borderId="6" xfId="11" applyFont="1" applyFill="1" applyBorder="1" applyAlignment="1">
      <alignment horizontal="left"/>
    </xf>
    <xf numFmtId="0" fontId="48" fillId="0" borderId="0" xfId="11" applyFont="1" applyFill="1" applyBorder="1" applyAlignment="1">
      <alignment horizontal="center" vertical="top" wrapText="1"/>
    </xf>
    <xf numFmtId="2" fontId="44" fillId="0" borderId="0" xfId="11" applyNumberFormat="1" applyFont="1" applyFill="1" applyBorder="1" applyAlignment="1">
      <alignment horizontal="center"/>
    </xf>
    <xf numFmtId="169" fontId="44" fillId="0" borderId="0" xfId="11" applyNumberFormat="1" applyFont="1" applyFill="1" applyBorder="1" applyAlignment="1">
      <alignment horizontal="center"/>
    </xf>
    <xf numFmtId="0" fontId="45" fillId="0" borderId="6" xfId="11" applyFont="1" applyFill="1" applyBorder="1" applyAlignment="1">
      <alignment horizontal="left" vertical="center" wrapText="1"/>
    </xf>
    <xf numFmtId="0" fontId="39" fillId="0" borderId="45" xfId="11" applyFont="1" applyFill="1" applyBorder="1" applyAlignment="1">
      <alignment vertical="top"/>
    </xf>
    <xf numFmtId="0" fontId="51" fillId="0" borderId="44" xfId="11" applyFont="1" applyFill="1" applyBorder="1" applyAlignment="1">
      <alignment vertical="top"/>
    </xf>
    <xf numFmtId="174" fontId="44" fillId="0" borderId="44" xfId="11" applyNumberFormat="1" applyFont="1" applyFill="1" applyBorder="1" applyAlignment="1">
      <alignment vertical="top"/>
    </xf>
    <xf numFmtId="174" fontId="44" fillId="0" borderId="44" xfId="11" applyNumberFormat="1" applyFont="1" applyFill="1" applyBorder="1" applyAlignment="1">
      <alignment horizontal="center" vertical="top"/>
    </xf>
    <xf numFmtId="0" fontId="44" fillId="0" borderId="43" xfId="11" applyFont="1" applyFill="1" applyBorder="1" applyAlignment="1">
      <alignment vertical="top"/>
    </xf>
    <xf numFmtId="0" fontId="45" fillId="0" borderId="16" xfId="11" applyFont="1" applyFill="1" applyBorder="1" applyAlignment="1">
      <alignment horizontal="left" vertical="top" wrapText="1"/>
    </xf>
    <xf numFmtId="174" fontId="45" fillId="0" borderId="7" xfId="11" applyNumberFormat="1" applyFont="1" applyFill="1" applyBorder="1" applyAlignment="1">
      <alignment horizontal="right" vertical="top" wrapText="1"/>
    </xf>
    <xf numFmtId="174" fontId="39" fillId="0" borderId="7" xfId="11" applyNumberFormat="1" applyFont="1" applyFill="1" applyBorder="1" applyAlignment="1">
      <alignment horizontal="right" vertical="top" wrapText="1"/>
    </xf>
    <xf numFmtId="175" fontId="45" fillId="0" borderId="7" xfId="11" applyNumberFormat="1" applyFont="1" applyFill="1" applyBorder="1" applyAlignment="1">
      <alignment horizontal="right" vertical="top" wrapText="1"/>
    </xf>
    <xf numFmtId="180" fontId="39" fillId="0" borderId="7" xfId="11" applyNumberFormat="1" applyFont="1" applyFill="1" applyBorder="1" applyAlignment="1">
      <alignment horizontal="right" vertical="top" wrapText="1"/>
    </xf>
    <xf numFmtId="0" fontId="45" fillId="0" borderId="15" xfId="11" applyFont="1" applyFill="1" applyBorder="1" applyAlignment="1">
      <alignment horizontal="left" vertical="top" wrapText="1"/>
    </xf>
    <xf numFmtId="175" fontId="45" fillId="0" borderId="5" xfId="11" applyNumberFormat="1" applyFont="1" applyFill="1" applyBorder="1" applyAlignment="1">
      <alignment horizontal="right" vertical="top" wrapText="1"/>
    </xf>
    <xf numFmtId="180" fontId="39" fillId="0" borderId="5" xfId="11" applyNumberFormat="1" applyFont="1" applyFill="1" applyBorder="1" applyAlignment="1">
      <alignment horizontal="right" vertical="top" wrapText="1"/>
    </xf>
    <xf numFmtId="0" fontId="10" fillId="0" borderId="45" xfId="11" applyFont="1" applyFill="1" applyBorder="1"/>
    <xf numFmtId="0" fontId="10" fillId="0" borderId="29" xfId="11" applyFont="1" applyFill="1" applyBorder="1" applyAlignment="1">
      <alignment horizontal="left"/>
    </xf>
    <xf numFmtId="169" fontId="16" fillId="0" borderId="54" xfId="11" applyNumberFormat="1" applyFont="1" applyFill="1" applyBorder="1" applyAlignment="1">
      <alignment horizontal="center"/>
    </xf>
    <xf numFmtId="169" fontId="16" fillId="0" borderId="49" xfId="11" applyNumberFormat="1" applyFont="1" applyFill="1" applyBorder="1" applyAlignment="1">
      <alignment horizontal="center"/>
    </xf>
    <xf numFmtId="169" fontId="10" fillId="0" borderId="55" xfId="11" applyNumberFormat="1" applyFont="1" applyFill="1" applyBorder="1"/>
    <xf numFmtId="0" fontId="43" fillId="0" borderId="0" xfId="11" applyFont="1"/>
    <xf numFmtId="0" fontId="10" fillId="0" borderId="48" xfId="11" applyFont="1" applyFill="1" applyBorder="1" applyAlignment="1">
      <alignment horizontal="left" vertical="top" wrapText="1"/>
    </xf>
    <xf numFmtId="2" fontId="39" fillId="0" borderId="0" xfId="11" applyNumberFormat="1" applyFont="1" applyFill="1" applyBorder="1" applyAlignment="1">
      <alignment horizontal="center" vertical="top" wrapText="1"/>
    </xf>
    <xf numFmtId="0" fontId="10" fillId="0" borderId="18" xfId="11" applyFont="1" applyFill="1" applyBorder="1" applyAlignment="1">
      <alignment horizontal="left" vertical="top" wrapText="1"/>
    </xf>
    <xf numFmtId="0" fontId="39" fillId="0" borderId="18" xfId="11" applyFont="1" applyFill="1" applyBorder="1" applyAlignment="1">
      <alignment horizontal="center" vertical="top"/>
    </xf>
    <xf numFmtId="0" fontId="2" fillId="0" borderId="52" xfId="11" applyFill="1" applyBorder="1" applyAlignment="1">
      <alignment vertical="top"/>
    </xf>
    <xf numFmtId="0" fontId="39" fillId="0" borderId="45" xfId="11" applyFont="1" applyFill="1" applyBorder="1"/>
    <xf numFmtId="169" fontId="44" fillId="0" borderId="44" xfId="11" applyNumberFormat="1" applyFont="1" applyFill="1" applyBorder="1" applyAlignment="1"/>
    <xf numFmtId="3" fontId="39" fillId="0" borderId="6" xfId="11" applyNumberFormat="1" applyFont="1" applyFill="1" applyBorder="1" applyAlignment="1">
      <alignment horizontal="center" vertical="top"/>
    </xf>
    <xf numFmtId="174" fontId="39" fillId="0" borderId="6" xfId="11" applyNumberFormat="1" applyFont="1" applyFill="1" applyBorder="1" applyAlignment="1">
      <alignment horizontal="justify" vertical="top"/>
    </xf>
    <xf numFmtId="3" fontId="39" fillId="0" borderId="6" xfId="11" applyNumberFormat="1" applyFont="1" applyFill="1" applyBorder="1" applyAlignment="1">
      <alignment horizontal="justify" vertical="top"/>
    </xf>
    <xf numFmtId="168" fontId="39" fillId="0" borderId="6" xfId="26" applyNumberFormat="1" applyFont="1" applyFill="1" applyBorder="1" applyAlignment="1">
      <alignment horizontal="justify" vertical="top"/>
    </xf>
    <xf numFmtId="0" fontId="2" fillId="0" borderId="6" xfId="11" applyFill="1" applyBorder="1" applyAlignment="1">
      <alignment vertical="top" wrapText="1"/>
    </xf>
    <xf numFmtId="0" fontId="44" fillId="0" borderId="56" xfId="11" applyFont="1" applyFill="1" applyBorder="1"/>
    <xf numFmtId="169" fontId="44" fillId="0" borderId="49" xfId="11" applyNumberFormat="1" applyFont="1" applyFill="1" applyBorder="1"/>
    <xf numFmtId="0" fontId="44" fillId="0" borderId="55" xfId="11" applyFont="1" applyFill="1" applyBorder="1"/>
    <xf numFmtId="169" fontId="39" fillId="0" borderId="0" xfId="11" applyNumberFormat="1" applyFont="1" applyFill="1" applyBorder="1" applyAlignment="1">
      <alignment horizontal="center" vertical="center" wrapText="1"/>
    </xf>
    <xf numFmtId="169" fontId="39" fillId="0" borderId="0" xfId="11" applyNumberFormat="1" applyFont="1" applyFill="1" applyBorder="1" applyAlignment="1">
      <alignment vertical="center" wrapText="1"/>
    </xf>
    <xf numFmtId="169" fontId="39" fillId="0" borderId="0" xfId="11" applyNumberFormat="1" applyFont="1" applyFill="1" applyAlignment="1">
      <alignment vertical="top"/>
    </xf>
    <xf numFmtId="0" fontId="63" fillId="0" borderId="6" xfId="11" applyFont="1" applyFill="1" applyBorder="1"/>
    <xf numFmtId="169" fontId="63" fillId="0" borderId="6" xfId="11" applyNumberFormat="1" applyFont="1" applyFill="1" applyBorder="1"/>
    <xf numFmtId="0" fontId="45" fillId="0" borderId="6" xfId="11" applyFont="1" applyFill="1" applyBorder="1"/>
    <xf numFmtId="0" fontId="63" fillId="0" borderId="0" xfId="11" applyFont="1" applyFill="1" applyBorder="1"/>
    <xf numFmtId="169" fontId="63" fillId="0" borderId="0" xfId="11" applyNumberFormat="1" applyFont="1" applyFill="1" applyBorder="1"/>
    <xf numFmtId="169" fontId="45" fillId="0" borderId="0" xfId="11" applyNumberFormat="1" applyFont="1" applyFill="1" applyBorder="1"/>
    <xf numFmtId="0" fontId="45" fillId="0" borderId="0" xfId="11" applyFont="1" applyFill="1" applyBorder="1"/>
    <xf numFmtId="0" fontId="39" fillId="0" borderId="0" xfId="11" applyFont="1" applyFill="1" applyBorder="1" applyAlignment="1">
      <alignment horizontal="center" vertical="center" wrapText="1"/>
    </xf>
    <xf numFmtId="169" fontId="10" fillId="0" borderId="6" xfId="11" applyNumberFormat="1" applyFont="1" applyFill="1" applyBorder="1" applyAlignment="1">
      <alignment horizontal="right" wrapText="1"/>
    </xf>
    <xf numFmtId="169" fontId="10" fillId="0" borderId="6" xfId="11" applyNumberFormat="1" applyFont="1" applyFill="1" applyBorder="1" applyAlignment="1">
      <alignment wrapText="1"/>
    </xf>
    <xf numFmtId="0" fontId="10" fillId="0" borderId="18" xfId="11" applyFont="1" applyFill="1" applyBorder="1" applyAlignment="1">
      <alignment wrapText="1"/>
    </xf>
    <xf numFmtId="0" fontId="10" fillId="0" borderId="5" xfId="11" applyFont="1" applyFill="1" applyBorder="1" applyAlignment="1">
      <alignment wrapText="1"/>
    </xf>
    <xf numFmtId="0" fontId="10" fillId="0" borderId="6" xfId="11" applyFont="1" applyFill="1" applyBorder="1" applyAlignment="1">
      <alignment vertical="center" wrapText="1"/>
    </xf>
    <xf numFmtId="169" fontId="10" fillId="0" borderId="0" xfId="11" applyNumberFormat="1" applyFont="1" applyFill="1" applyBorder="1" applyAlignment="1">
      <alignment wrapText="1"/>
    </xf>
    <xf numFmtId="0" fontId="53" fillId="0" borderId="26" xfId="11" applyFont="1" applyFill="1" applyBorder="1"/>
    <xf numFmtId="0" fontId="64" fillId="0" borderId="6" xfId="11" applyFont="1" applyFill="1" applyBorder="1" applyAlignment="1">
      <alignment vertical="top" wrapText="1"/>
    </xf>
    <xf numFmtId="0" fontId="65" fillId="0" borderId="6" xfId="11" applyFont="1" applyFill="1" applyBorder="1" applyAlignment="1">
      <alignment vertical="top" wrapText="1"/>
    </xf>
    <xf numFmtId="0" fontId="44" fillId="0" borderId="5" xfId="11" applyFont="1" applyFill="1" applyBorder="1"/>
    <xf numFmtId="0" fontId="44" fillId="0" borderId="46" xfId="11" applyFont="1" applyFill="1" applyBorder="1"/>
    <xf numFmtId="169" fontId="44" fillId="0" borderId="6" xfId="11" applyNumberFormat="1" applyFont="1" applyFill="1" applyBorder="1" applyAlignment="1">
      <alignment horizontal="right"/>
    </xf>
    <xf numFmtId="169" fontId="44" fillId="0" borderId="5" xfId="11" applyNumberFormat="1" applyFont="1" applyFill="1" applyBorder="1"/>
    <xf numFmtId="0" fontId="66" fillId="0" borderId="6" xfId="11" applyFont="1" applyFill="1" applyBorder="1" applyAlignment="1">
      <alignment horizontal="center" vertical="top" wrapText="1"/>
    </xf>
    <xf numFmtId="168" fontId="57" fillId="0" borderId="6" xfId="26" applyNumberFormat="1" applyFont="1" applyFill="1" applyBorder="1" applyAlignment="1">
      <alignment horizontal="left" vertical="top" wrapText="1"/>
    </xf>
    <xf numFmtId="168" fontId="57" fillId="0" borderId="6" xfId="26" applyNumberFormat="1" applyFont="1" applyFill="1" applyBorder="1" applyAlignment="1">
      <alignment horizontal="center" vertical="top" wrapText="1"/>
    </xf>
    <xf numFmtId="2" fontId="57" fillId="0" borderId="6" xfId="11" applyNumberFormat="1" applyFont="1" applyFill="1" applyBorder="1" applyAlignment="1">
      <alignment horizontal="center" vertical="top" wrapText="1"/>
    </xf>
    <xf numFmtId="168" fontId="39" fillId="0" borderId="6" xfId="26" applyNumberFormat="1" applyFont="1" applyFill="1" applyBorder="1" applyAlignment="1">
      <alignment horizontal="left" vertical="top" wrapText="1"/>
    </xf>
    <xf numFmtId="2" fontId="57" fillId="0" borderId="6" xfId="11" applyNumberFormat="1" applyFont="1" applyFill="1" applyBorder="1" applyAlignment="1">
      <alignment horizontal="left" vertical="top" wrapText="1"/>
    </xf>
    <xf numFmtId="169" fontId="45" fillId="0" borderId="6" xfId="11" applyNumberFormat="1" applyFont="1" applyFill="1" applyBorder="1" applyAlignment="1">
      <alignment vertical="top"/>
    </xf>
    <xf numFmtId="0" fontId="67" fillId="0" borderId="6" xfId="11" applyFont="1" applyFill="1" applyBorder="1" applyAlignment="1">
      <alignment vertical="top" wrapText="1"/>
    </xf>
    <xf numFmtId="169" fontId="45" fillId="0" borderId="18" xfId="11" applyNumberFormat="1" applyFont="1" applyFill="1" applyBorder="1" applyAlignment="1">
      <alignment vertical="top" wrapText="1"/>
    </xf>
    <xf numFmtId="169" fontId="45" fillId="0" borderId="53" xfId="11" applyNumberFormat="1" applyFont="1" applyFill="1" applyBorder="1" applyAlignment="1">
      <alignment vertical="top" wrapText="1"/>
    </xf>
    <xf numFmtId="169" fontId="45" fillId="0" borderId="0" xfId="11" applyNumberFormat="1" applyFont="1" applyFill="1" applyBorder="1" applyAlignment="1">
      <alignment vertical="top" wrapText="1"/>
    </xf>
    <xf numFmtId="0" fontId="45" fillId="0" borderId="30" xfId="11" applyFont="1" applyFill="1" applyBorder="1" applyAlignment="1">
      <alignment vertical="top" wrapText="1"/>
    </xf>
    <xf numFmtId="169" fontId="45" fillId="0" borderId="30" xfId="11" applyNumberFormat="1" applyFont="1" applyFill="1" applyBorder="1" applyAlignment="1">
      <alignment vertical="top" wrapText="1"/>
    </xf>
    <xf numFmtId="169" fontId="45" fillId="0" borderId="7" xfId="11" applyNumberFormat="1" applyFont="1" applyFill="1" applyBorder="1" applyAlignment="1">
      <alignment vertical="top" wrapText="1"/>
    </xf>
    <xf numFmtId="0" fontId="45" fillId="0" borderId="48" xfId="11" applyFont="1" applyFill="1" applyBorder="1" applyAlignment="1">
      <alignment vertical="top" wrapText="1"/>
    </xf>
    <xf numFmtId="0" fontId="45" fillId="0" borderId="26" xfId="11" applyFont="1" applyFill="1" applyBorder="1" applyAlignment="1">
      <alignment vertical="top" wrapText="1"/>
    </xf>
    <xf numFmtId="169" fontId="45" fillId="0" borderId="26" xfId="11" applyNumberFormat="1" applyFont="1" applyFill="1" applyBorder="1" applyAlignment="1">
      <alignment horizontal="center" vertical="top" wrapText="1"/>
    </xf>
    <xf numFmtId="169" fontId="45" fillId="0" borderId="6" xfId="11" applyNumberFormat="1" applyFont="1" applyFill="1" applyBorder="1" applyAlignment="1">
      <alignment vertical="top" wrapText="1"/>
    </xf>
    <xf numFmtId="169" fontId="45" fillId="0" borderId="26" xfId="11" applyNumberFormat="1" applyFont="1" applyFill="1" applyBorder="1" applyAlignment="1">
      <alignment vertical="top" wrapText="1"/>
    </xf>
    <xf numFmtId="0" fontId="45" fillId="0" borderId="46" xfId="11" applyFont="1" applyFill="1" applyBorder="1" applyAlignment="1">
      <alignment vertical="top" wrapText="1"/>
    </xf>
    <xf numFmtId="169" fontId="45" fillId="0" borderId="46" xfId="11" applyNumberFormat="1" applyFont="1" applyFill="1" applyBorder="1" applyAlignment="1">
      <alignment vertical="top" wrapText="1"/>
    </xf>
    <xf numFmtId="169" fontId="45" fillId="0" borderId="5" xfId="11" applyNumberFormat="1" applyFont="1" applyFill="1" applyBorder="1" applyAlignment="1">
      <alignment vertical="top" wrapText="1"/>
    </xf>
    <xf numFmtId="0" fontId="45" fillId="0" borderId="52" xfId="11" applyFont="1" applyFill="1" applyBorder="1" applyAlignment="1">
      <alignment vertical="top" wrapText="1"/>
    </xf>
    <xf numFmtId="169" fontId="45" fillId="0" borderId="30" xfId="11" applyNumberFormat="1" applyFont="1" applyFill="1" applyBorder="1" applyAlignment="1">
      <alignment horizontal="center" vertical="top" wrapText="1"/>
    </xf>
    <xf numFmtId="0" fontId="45" fillId="0" borderId="7" xfId="11" applyFont="1" applyFill="1" applyBorder="1" applyAlignment="1">
      <alignment horizontal="center" vertical="top" wrapText="1"/>
    </xf>
    <xf numFmtId="169" fontId="45" fillId="0" borderId="6" xfId="11" applyNumberFormat="1" applyFont="1" applyFill="1" applyBorder="1" applyAlignment="1">
      <alignment horizontal="center" vertical="top" wrapText="1"/>
    </xf>
    <xf numFmtId="174" fontId="39" fillId="0" borderId="18" xfId="11" applyNumberFormat="1" applyFont="1" applyFill="1" applyBorder="1" applyAlignment="1">
      <alignment vertical="top" wrapText="1"/>
    </xf>
    <xf numFmtId="169" fontId="45" fillId="0" borderId="18" xfId="11" applyNumberFormat="1" applyFont="1" applyFill="1" applyBorder="1" applyAlignment="1">
      <alignment vertical="top"/>
    </xf>
    <xf numFmtId="169" fontId="45" fillId="0" borderId="0" xfId="11" applyNumberFormat="1" applyFont="1" applyFill="1" applyBorder="1" applyAlignment="1">
      <alignment vertical="top"/>
    </xf>
    <xf numFmtId="4" fontId="44" fillId="0" borderId="6" xfId="11" applyNumberFormat="1" applyFont="1" applyFill="1" applyBorder="1"/>
    <xf numFmtId="4" fontId="42" fillId="0" borderId="6" xfId="11" applyNumberFormat="1" applyFont="1" applyFill="1" applyBorder="1"/>
    <xf numFmtId="174" fontId="42" fillId="0" borderId="0" xfId="11" applyNumberFormat="1" applyFont="1" applyFill="1" applyBorder="1"/>
    <xf numFmtId="168" fontId="39" fillId="0" borderId="7" xfId="26" applyNumberFormat="1" applyFont="1" applyFill="1" applyBorder="1" applyAlignment="1">
      <alignment vertical="top" wrapText="1"/>
    </xf>
    <xf numFmtId="0" fontId="48" fillId="0" borderId="6" xfId="11" applyFont="1" applyFill="1" applyBorder="1" applyAlignment="1">
      <alignment vertical="top"/>
    </xf>
    <xf numFmtId="0" fontId="48" fillId="0" borderId="6" xfId="11" applyFont="1" applyFill="1" applyBorder="1" applyAlignment="1"/>
    <xf numFmtId="169" fontId="39" fillId="0" borderId="26" xfId="11" applyNumberFormat="1" applyFont="1" applyFill="1" applyBorder="1" applyAlignment="1">
      <alignment horizontal="right" vertical="top"/>
    </xf>
    <xf numFmtId="169" fontId="39" fillId="0" borderId="52" xfId="11" applyNumberFormat="1" applyFont="1" applyFill="1" applyBorder="1" applyAlignment="1">
      <alignment horizontal="right" vertical="top"/>
    </xf>
    <xf numFmtId="169" fontId="39" fillId="0" borderId="18" xfId="11" applyNumberFormat="1" applyFont="1" applyFill="1" applyBorder="1" applyAlignment="1">
      <alignment horizontal="right" vertical="top"/>
    </xf>
    <xf numFmtId="0" fontId="10" fillId="0" borderId="52" xfId="4" applyFont="1" applyFill="1" applyBorder="1" applyAlignment="1">
      <alignment vertical="top" wrapText="1"/>
    </xf>
    <xf numFmtId="169" fontId="10" fillId="0" borderId="0" xfId="4" applyNumberFormat="1" applyFont="1" applyFill="1" applyAlignment="1">
      <alignment vertical="top"/>
    </xf>
    <xf numFmtId="181" fontId="39" fillId="0" borderId="6" xfId="11" applyNumberFormat="1" applyFont="1" applyFill="1" applyBorder="1" applyAlignment="1">
      <alignment vertical="top" wrapText="1"/>
    </xf>
    <xf numFmtId="0" fontId="10" fillId="0" borderId="0" xfId="4" applyFont="1" applyFill="1" applyBorder="1" applyAlignment="1">
      <alignment vertical="top"/>
    </xf>
    <xf numFmtId="169" fontId="16" fillId="0" borderId="14" xfId="11" applyNumberFormat="1" applyFont="1" applyFill="1" applyBorder="1"/>
    <xf numFmtId="2" fontId="10" fillId="0" borderId="6" xfId="11" applyNumberFormat="1" applyFont="1" applyFill="1" applyBorder="1" applyAlignment="1">
      <alignment vertical="top" wrapText="1"/>
    </xf>
    <xf numFmtId="0" fontId="10" fillId="0" borderId="6" xfId="11" applyFont="1" applyFill="1" applyBorder="1" applyAlignment="1">
      <alignment horizontal="right" vertical="top"/>
    </xf>
    <xf numFmtId="169" fontId="10" fillId="0" borderId="0" xfId="11" applyNumberFormat="1" applyFont="1" applyFill="1" applyBorder="1" applyAlignment="1">
      <alignment vertical="top"/>
    </xf>
    <xf numFmtId="0" fontId="10" fillId="0" borderId="0" xfId="11" applyFont="1" applyFill="1" applyBorder="1" applyAlignment="1">
      <alignment horizontal="right" vertical="top"/>
    </xf>
    <xf numFmtId="0" fontId="16" fillId="0" borderId="49" xfId="11" applyFont="1" applyFill="1" applyBorder="1"/>
    <xf numFmtId="169" fontId="16" fillId="0" borderId="61" xfId="11" applyNumberFormat="1" applyFont="1" applyFill="1" applyBorder="1"/>
    <xf numFmtId="0" fontId="45" fillId="0" borderId="49" xfId="11" applyFont="1" applyFill="1" applyBorder="1"/>
    <xf numFmtId="0" fontId="68" fillId="0" borderId="0" xfId="11" applyFont="1" applyFill="1"/>
    <xf numFmtId="174" fontId="10" fillId="0" borderId="6" xfId="11" applyNumberFormat="1" applyFont="1" applyFill="1" applyBorder="1" applyAlignment="1">
      <alignment horizontal="center" vertical="top"/>
    </xf>
    <xf numFmtId="0" fontId="69" fillId="0" borderId="6" xfId="11" applyFont="1" applyFill="1" applyBorder="1"/>
    <xf numFmtId="0" fontId="70" fillId="0" borderId="6" xfId="11" applyFont="1" applyFill="1" applyBorder="1"/>
    <xf numFmtId="0" fontId="69" fillId="0" borderId="52" xfId="11" applyFont="1" applyFill="1" applyBorder="1"/>
    <xf numFmtId="49" fontId="10" fillId="0" borderId="6" xfId="11" applyNumberFormat="1" applyFont="1" applyFill="1" applyBorder="1" applyAlignment="1">
      <alignment horizontal="left" vertical="top" wrapText="1"/>
    </xf>
    <xf numFmtId="3" fontId="10" fillId="0" borderId="6" xfId="11" applyNumberFormat="1" applyFont="1" applyFill="1" applyBorder="1" applyAlignment="1">
      <alignment horizontal="left" vertical="top" wrapText="1"/>
    </xf>
    <xf numFmtId="49" fontId="10" fillId="0" borderId="0" xfId="11" applyNumberFormat="1" applyFont="1" applyFill="1" applyBorder="1" applyAlignment="1">
      <alignment horizontal="left" vertical="top" wrapText="1"/>
    </xf>
    <xf numFmtId="3" fontId="10" fillId="0" borderId="0" xfId="11" applyNumberFormat="1" applyFont="1" applyFill="1" applyBorder="1" applyAlignment="1">
      <alignment horizontal="left" vertical="top" wrapText="1"/>
    </xf>
    <xf numFmtId="174" fontId="10" fillId="0" borderId="0" xfId="11" applyNumberFormat="1" applyFont="1" applyFill="1" applyBorder="1" applyAlignment="1">
      <alignment horizontal="right" vertical="top" wrapText="1"/>
    </xf>
    <xf numFmtId="49" fontId="10" fillId="0" borderId="0" xfId="11" applyNumberFormat="1" applyFont="1" applyFill="1" applyBorder="1" applyAlignment="1">
      <alignment vertical="top" wrapText="1"/>
    </xf>
    <xf numFmtId="174" fontId="10" fillId="0" borderId="6" xfId="4" applyNumberFormat="1" applyFont="1" applyFill="1" applyBorder="1" applyAlignment="1">
      <alignment vertical="top"/>
    </xf>
    <xf numFmtId="174" fontId="10" fillId="0" borderId="0" xfId="4" applyNumberFormat="1" applyFont="1" applyFill="1" applyBorder="1" applyAlignment="1">
      <alignment vertical="top"/>
    </xf>
    <xf numFmtId="169" fontId="10" fillId="0" borderId="0" xfId="4" applyNumberFormat="1" applyFont="1" applyFill="1" applyBorder="1" applyAlignment="1">
      <alignment vertical="top"/>
    </xf>
    <xf numFmtId="3" fontId="39" fillId="0" borderId="6" xfId="11" applyNumberFormat="1" applyFont="1" applyFill="1" applyBorder="1" applyAlignment="1">
      <alignment horizontal="right" vertical="top" wrapText="1"/>
    </xf>
    <xf numFmtId="0" fontId="39" fillId="0" borderId="0" xfId="11" applyFont="1" applyFill="1" applyBorder="1" applyAlignment="1">
      <alignment horizontal="right" vertical="top" wrapText="1"/>
    </xf>
    <xf numFmtId="0" fontId="57" fillId="0" borderId="6" xfId="21" applyFont="1" applyFill="1" applyBorder="1" applyAlignment="1">
      <alignment vertical="top" wrapText="1"/>
    </xf>
    <xf numFmtId="0" fontId="57" fillId="0" borderId="6" xfId="21" applyFont="1" applyFill="1" applyBorder="1" applyAlignment="1">
      <alignment horizontal="left" vertical="top" wrapText="1"/>
    </xf>
    <xf numFmtId="3" fontId="57" fillId="0" borderId="6" xfId="21" applyNumberFormat="1" applyFont="1" applyFill="1" applyBorder="1" applyAlignment="1">
      <alignment horizontal="right" vertical="top"/>
    </xf>
    <xf numFmtId="0" fontId="57" fillId="0" borderId="6" xfId="21" applyFont="1" applyFill="1" applyBorder="1" applyAlignment="1">
      <alignment vertical="top"/>
    </xf>
    <xf numFmtId="174" fontId="57" fillId="0" borderId="6" xfId="21" applyNumberFormat="1" applyFont="1" applyFill="1" applyBorder="1" applyAlignment="1">
      <alignment vertical="top"/>
    </xf>
    <xf numFmtId="174" fontId="57" fillId="0" borderId="6" xfId="21" applyNumberFormat="1" applyFont="1" applyFill="1" applyBorder="1" applyAlignment="1">
      <alignment horizontal="right" vertical="top"/>
    </xf>
    <xf numFmtId="0" fontId="57" fillId="0" borderId="0" xfId="11" applyFont="1" applyFill="1" applyBorder="1" applyAlignment="1">
      <alignment horizontal="center" vertical="top" wrapText="1"/>
    </xf>
    <xf numFmtId="0" fontId="57" fillId="0" borderId="0" xfId="21" applyFont="1" applyFill="1" applyBorder="1" applyAlignment="1">
      <alignment vertical="top" wrapText="1"/>
    </xf>
    <xf numFmtId="0" fontId="57" fillId="0" borderId="0" xfId="21" applyFont="1" applyFill="1" applyBorder="1" applyAlignment="1">
      <alignment horizontal="left" vertical="top" wrapText="1"/>
    </xf>
    <xf numFmtId="3" fontId="57" fillId="0" borderId="0" xfId="21" applyNumberFormat="1" applyFont="1" applyFill="1" applyBorder="1" applyAlignment="1">
      <alignment horizontal="right" vertical="top"/>
    </xf>
    <xf numFmtId="0" fontId="57" fillId="0" borderId="0" xfId="21" applyFont="1" applyFill="1" applyBorder="1" applyAlignment="1">
      <alignment vertical="top"/>
    </xf>
    <xf numFmtId="174" fontId="57" fillId="0" borderId="0" xfId="21" applyNumberFormat="1" applyFont="1" applyFill="1" applyBorder="1" applyAlignment="1">
      <alignment vertical="top"/>
    </xf>
    <xf numFmtId="174" fontId="57" fillId="0" borderId="0" xfId="21" applyNumberFormat="1" applyFont="1" applyFill="1" applyBorder="1" applyAlignment="1">
      <alignment horizontal="right" vertical="top"/>
    </xf>
    <xf numFmtId="0" fontId="57" fillId="0" borderId="7" xfId="21" applyFont="1" applyFill="1" applyBorder="1" applyAlignment="1">
      <alignment vertical="top"/>
    </xf>
    <xf numFmtId="0" fontId="57" fillId="0" borderId="7" xfId="21" applyFont="1" applyFill="1" applyBorder="1" applyAlignment="1">
      <alignment vertical="top" wrapText="1"/>
    </xf>
    <xf numFmtId="174" fontId="57" fillId="0" borderId="7" xfId="21" applyNumberFormat="1" applyFont="1" applyFill="1" applyBorder="1" applyAlignment="1">
      <alignment horizontal="right" vertical="top"/>
    </xf>
    <xf numFmtId="174" fontId="57" fillId="0" borderId="7" xfId="21" applyNumberFormat="1" applyFont="1" applyFill="1" applyBorder="1" applyAlignment="1">
      <alignment vertical="top"/>
    </xf>
    <xf numFmtId="174" fontId="57" fillId="0" borderId="7" xfId="21" applyNumberFormat="1" applyFont="1" applyFill="1" applyBorder="1" applyAlignment="1">
      <alignment horizontal="center" vertical="top"/>
    </xf>
    <xf numFmtId="49" fontId="57" fillId="0" borderId="7" xfId="21" applyNumberFormat="1" applyFont="1" applyFill="1" applyBorder="1" applyAlignment="1">
      <alignment horizontal="center" vertical="top"/>
    </xf>
    <xf numFmtId="0" fontId="57" fillId="0" borderId="18" xfId="21" applyFont="1" applyFill="1" applyBorder="1" applyAlignment="1">
      <alignment vertical="top"/>
    </xf>
    <xf numFmtId="0" fontId="57" fillId="0" borderId="18" xfId="21" applyFont="1" applyFill="1" applyBorder="1" applyAlignment="1">
      <alignment vertical="top" wrapText="1"/>
    </xf>
    <xf numFmtId="174" fontId="57" fillId="0" borderId="18" xfId="21" applyNumberFormat="1" applyFont="1" applyFill="1" applyBorder="1" applyAlignment="1">
      <alignment horizontal="right" vertical="top"/>
    </xf>
    <xf numFmtId="174" fontId="57" fillId="0" borderId="18" xfId="21" applyNumberFormat="1" applyFont="1" applyFill="1" applyBorder="1" applyAlignment="1">
      <alignment vertical="top"/>
    </xf>
    <xf numFmtId="174" fontId="57" fillId="0" borderId="18" xfId="21" applyNumberFormat="1" applyFont="1" applyFill="1" applyBorder="1" applyAlignment="1">
      <alignment horizontal="center" vertical="top"/>
    </xf>
    <xf numFmtId="49" fontId="57" fillId="0" borderId="18" xfId="21" applyNumberFormat="1" applyFont="1" applyFill="1" applyBorder="1" applyAlignment="1">
      <alignment horizontal="center" vertical="top"/>
    </xf>
    <xf numFmtId="0" fontId="57" fillId="0" borderId="5" xfId="21" applyFont="1" applyFill="1" applyBorder="1" applyAlignment="1">
      <alignment vertical="top"/>
    </xf>
    <xf numFmtId="0" fontId="57" fillId="0" borderId="5" xfId="21" applyFont="1" applyFill="1" applyBorder="1" applyAlignment="1">
      <alignment vertical="top" wrapText="1"/>
    </xf>
    <xf numFmtId="174" fontId="57" fillId="0" borderId="5" xfId="21" applyNumberFormat="1" applyFont="1" applyFill="1" applyBorder="1" applyAlignment="1">
      <alignment horizontal="right" vertical="top"/>
    </xf>
    <xf numFmtId="174" fontId="57" fillId="0" borderId="5" xfId="21" applyNumberFormat="1" applyFont="1" applyFill="1" applyBorder="1" applyAlignment="1">
      <alignment vertical="top"/>
    </xf>
    <xf numFmtId="174" fontId="57" fillId="0" borderId="5" xfId="21" applyNumberFormat="1" applyFont="1" applyFill="1" applyBorder="1" applyAlignment="1">
      <alignment horizontal="center" vertical="top"/>
    </xf>
    <xf numFmtId="49" fontId="57" fillId="0" borderId="5" xfId="21" applyNumberFormat="1" applyFont="1" applyFill="1" applyBorder="1" applyAlignment="1">
      <alignment horizontal="center" vertical="top"/>
    </xf>
    <xf numFmtId="174" fontId="57" fillId="0" borderId="0" xfId="21" applyNumberFormat="1" applyFont="1" applyFill="1" applyBorder="1" applyAlignment="1">
      <alignment horizontal="center" vertical="top"/>
    </xf>
    <xf numFmtId="49" fontId="57" fillId="0" borderId="0" xfId="21" applyNumberFormat="1" applyFont="1" applyFill="1" applyBorder="1" applyAlignment="1">
      <alignment horizontal="center" vertical="top"/>
    </xf>
    <xf numFmtId="3" fontId="10" fillId="0" borderId="7" xfId="11" applyNumberFormat="1" applyFont="1" applyFill="1" applyBorder="1" applyAlignment="1">
      <alignment horizontal="right" vertical="top"/>
    </xf>
    <xf numFmtId="1" fontId="10" fillId="0" borderId="7" xfId="20" applyNumberFormat="1" applyFont="1" applyFill="1" applyBorder="1" applyAlignment="1">
      <alignment horizontal="center" vertical="top"/>
    </xf>
    <xf numFmtId="3" fontId="10" fillId="0" borderId="5" xfId="11" applyNumberFormat="1" applyFont="1" applyFill="1" applyBorder="1" applyAlignment="1">
      <alignment horizontal="right" vertical="top"/>
    </xf>
    <xf numFmtId="174" fontId="10" fillId="0" borderId="5" xfId="11" applyNumberFormat="1" applyFont="1" applyFill="1" applyBorder="1" applyAlignment="1">
      <alignment vertical="top"/>
    </xf>
    <xf numFmtId="1" fontId="10" fillId="0" borderId="5" xfId="20" applyNumberFormat="1" applyFont="1" applyFill="1" applyBorder="1" applyAlignment="1">
      <alignment horizontal="center" vertical="top"/>
    </xf>
    <xf numFmtId="3" fontId="10" fillId="0" borderId="0" xfId="11" applyNumberFormat="1" applyFont="1" applyFill="1" applyBorder="1" applyAlignment="1">
      <alignment horizontal="right" vertical="top"/>
    </xf>
    <xf numFmtId="174" fontId="10" fillId="0" borderId="0" xfId="11" applyNumberFormat="1" applyFont="1" applyFill="1" applyBorder="1" applyAlignment="1">
      <alignment vertical="top"/>
    </xf>
    <xf numFmtId="1" fontId="10" fillId="0" borderId="0" xfId="20" applyNumberFormat="1" applyFont="1" applyFill="1" applyBorder="1" applyAlignment="1">
      <alignment horizontal="center" vertical="top"/>
    </xf>
    <xf numFmtId="0" fontId="10" fillId="0" borderId="7" xfId="20" applyFont="1" applyFill="1" applyBorder="1" applyAlignment="1">
      <alignment horizontal="center" vertical="top"/>
    </xf>
    <xf numFmtId="174" fontId="10" fillId="0" borderId="7" xfId="11" applyNumberFormat="1" applyFont="1" applyFill="1" applyBorder="1" applyAlignment="1">
      <alignment horizontal="right" vertical="top"/>
    </xf>
    <xf numFmtId="0" fontId="10" fillId="0" borderId="7" xfId="11" applyFont="1" applyFill="1" applyBorder="1" applyAlignment="1">
      <alignment horizontal="center" vertical="top"/>
    </xf>
    <xf numFmtId="174" fontId="10" fillId="0" borderId="6" xfId="11" applyNumberFormat="1" applyFont="1" applyFill="1" applyBorder="1" applyAlignment="1">
      <alignment horizontal="right" vertical="top"/>
    </xf>
    <xf numFmtId="0" fontId="10" fillId="0" borderId="6" xfId="11" applyFont="1" applyFill="1" applyBorder="1" applyAlignment="1">
      <alignment horizontal="center" vertical="top"/>
    </xf>
    <xf numFmtId="174" fontId="10" fillId="0" borderId="0" xfId="11" applyNumberFormat="1" applyFont="1" applyFill="1" applyBorder="1" applyAlignment="1">
      <alignment horizontal="right" vertical="top"/>
    </xf>
    <xf numFmtId="0" fontId="10" fillId="0" borderId="0" xfId="11" applyFont="1" applyFill="1" applyBorder="1" applyAlignment="1">
      <alignment horizontal="center" vertical="top"/>
    </xf>
    <xf numFmtId="174" fontId="10" fillId="0" borderId="18" xfId="11" applyNumberFormat="1" applyFont="1" applyFill="1" applyBorder="1" applyAlignment="1">
      <alignment horizontal="right" vertical="top"/>
    </xf>
    <xf numFmtId="0" fontId="10" fillId="0" borderId="18" xfId="11" applyFont="1" applyFill="1" applyBorder="1" applyAlignment="1">
      <alignment vertical="top"/>
    </xf>
    <xf numFmtId="174" fontId="10" fillId="0" borderId="18" xfId="11" applyNumberFormat="1" applyFont="1" applyFill="1" applyBorder="1" applyAlignment="1">
      <alignment vertical="top"/>
    </xf>
    <xf numFmtId="0" fontId="10" fillId="0" borderId="18" xfId="11" applyFont="1" applyFill="1" applyBorder="1" applyAlignment="1">
      <alignment horizontal="center" vertical="top"/>
    </xf>
    <xf numFmtId="174" fontId="10" fillId="0" borderId="5" xfId="11" applyNumberFormat="1" applyFont="1" applyFill="1" applyBorder="1" applyAlignment="1">
      <alignment horizontal="right" vertical="top"/>
    </xf>
    <xf numFmtId="0" fontId="10" fillId="0" borderId="5" xfId="11" applyFont="1" applyFill="1" applyBorder="1" applyAlignment="1">
      <alignment horizontal="center" vertical="top"/>
    </xf>
    <xf numFmtId="3" fontId="10" fillId="0" borderId="6" xfId="11" applyNumberFormat="1" applyFont="1" applyFill="1" applyBorder="1" applyAlignment="1">
      <alignment horizontal="right" vertical="top"/>
    </xf>
    <xf numFmtId="49" fontId="10" fillId="0" borderId="6" xfId="11" applyNumberFormat="1" applyFont="1" applyFill="1" applyBorder="1" applyAlignment="1">
      <alignment horizontal="center" vertical="top"/>
    </xf>
    <xf numFmtId="49" fontId="10" fillId="0" borderId="0" xfId="11" applyNumberFormat="1" applyFont="1" applyFill="1" applyBorder="1" applyAlignment="1">
      <alignment horizontal="center" vertical="top"/>
    </xf>
    <xf numFmtId="0" fontId="67" fillId="0" borderId="48" xfId="11" applyFont="1" applyFill="1" applyBorder="1" applyAlignment="1">
      <alignment vertical="top" wrapText="1"/>
    </xf>
    <xf numFmtId="169" fontId="45" fillId="0" borderId="18" xfId="11" applyNumberFormat="1" applyFont="1" applyFill="1" applyBorder="1" applyAlignment="1">
      <alignment horizontal="right" vertical="top" wrapText="1"/>
    </xf>
    <xf numFmtId="169" fontId="45" fillId="0" borderId="7" xfId="11" applyNumberFormat="1" applyFont="1" applyFill="1" applyBorder="1" applyAlignment="1">
      <alignment horizontal="right" vertical="top" wrapText="1"/>
    </xf>
    <xf numFmtId="0" fontId="67" fillId="0" borderId="7" xfId="11" applyFont="1" applyFill="1" applyBorder="1" applyAlignment="1">
      <alignment vertical="top" wrapText="1"/>
    </xf>
    <xf numFmtId="169" fontId="44" fillId="0" borderId="26" xfId="11" applyNumberFormat="1" applyFont="1" applyFill="1" applyBorder="1" applyAlignment="1">
      <alignment horizontal="right"/>
    </xf>
    <xf numFmtId="168" fontId="44" fillId="0" borderId="6" xfId="26" applyNumberFormat="1" applyFont="1" applyFill="1" applyBorder="1" applyAlignment="1">
      <alignment vertical="top" wrapText="1"/>
    </xf>
    <xf numFmtId="0" fontId="39" fillId="0" borderId="47" xfId="11" applyFont="1" applyFill="1" applyBorder="1"/>
    <xf numFmtId="0" fontId="45" fillId="0" borderId="52" xfId="11" applyFont="1" applyFill="1" applyBorder="1"/>
    <xf numFmtId="169" fontId="16" fillId="0" borderId="6" xfId="11" applyNumberFormat="1" applyFont="1" applyFill="1" applyBorder="1" applyAlignment="1">
      <alignment horizontal="right"/>
    </xf>
    <xf numFmtId="168" fontId="10" fillId="0" borderId="6" xfId="26" applyNumberFormat="1" applyFont="1" applyFill="1" applyBorder="1" applyAlignment="1">
      <alignment horizontal="right" vertical="top" wrapText="1"/>
    </xf>
    <xf numFmtId="0" fontId="10" fillId="0" borderId="6" xfId="11" applyNumberFormat="1" applyFont="1" applyFill="1" applyBorder="1" applyAlignment="1">
      <alignment vertical="top" wrapText="1"/>
    </xf>
    <xf numFmtId="49" fontId="10" fillId="0" borderId="5" xfId="11" applyNumberFormat="1" applyFont="1" applyFill="1" applyBorder="1" applyAlignment="1">
      <alignment vertical="top" wrapText="1"/>
    </xf>
    <xf numFmtId="0" fontId="10" fillId="0" borderId="0" xfId="11" applyNumberFormat="1" applyFont="1" applyFill="1" applyBorder="1" applyAlignment="1">
      <alignment vertical="top" wrapText="1"/>
    </xf>
    <xf numFmtId="168" fontId="10" fillId="0" borderId="0" xfId="26" applyNumberFormat="1" applyFont="1" applyFill="1" applyBorder="1" applyAlignment="1">
      <alignment horizontal="right" vertical="top" wrapText="1"/>
    </xf>
    <xf numFmtId="0" fontId="10" fillId="0" borderId="7" xfId="11" applyNumberFormat="1" applyFont="1" applyFill="1" applyBorder="1" applyAlignment="1">
      <alignment vertical="top" wrapText="1"/>
    </xf>
    <xf numFmtId="49" fontId="10" fillId="0" borderId="7" xfId="11" applyNumberFormat="1" applyFont="1" applyFill="1" applyBorder="1" applyAlignment="1">
      <alignment vertical="top" wrapText="1"/>
    </xf>
    <xf numFmtId="168" fontId="10" fillId="0" borderId="6" xfId="26" applyNumberFormat="1" applyFont="1" applyFill="1" applyBorder="1" applyAlignment="1">
      <alignment horizontal="right" vertical="top"/>
    </xf>
    <xf numFmtId="0" fontId="63" fillId="0" borderId="52" xfId="11" applyFont="1" applyFill="1" applyBorder="1"/>
    <xf numFmtId="0" fontId="16" fillId="0" borderId="0" xfId="27" applyFont="1" applyAlignment="1">
      <alignment vertical="top"/>
    </xf>
    <xf numFmtId="0" fontId="1" fillId="0" borderId="0" xfId="27"/>
    <xf numFmtId="0" fontId="16" fillId="0" borderId="0" xfId="27" applyFont="1" applyAlignment="1">
      <alignment vertical="top" wrapText="1"/>
    </xf>
    <xf numFmtId="0" fontId="16" fillId="0" borderId="6" xfId="27" applyFont="1" applyBorder="1" applyAlignment="1"/>
    <xf numFmtId="0" fontId="44" fillId="0" borderId="6" xfId="27" applyFont="1" applyBorder="1" applyAlignment="1">
      <alignment horizontal="center" vertical="center" wrapText="1"/>
    </xf>
    <xf numFmtId="0" fontId="16" fillId="0" borderId="6" xfId="27" applyFont="1" applyBorder="1" applyAlignment="1">
      <alignment wrapText="1"/>
    </xf>
    <xf numFmtId="0" fontId="16" fillId="0" borderId="6" xfId="27" applyFont="1" applyFill="1" applyBorder="1" applyAlignment="1">
      <alignment wrapText="1"/>
    </xf>
    <xf numFmtId="0" fontId="1" fillId="0" borderId="6" xfId="27" applyBorder="1" applyAlignment="1"/>
    <xf numFmtId="165" fontId="12" fillId="0" borderId="6" xfId="2" applyNumberFormat="1" applyFont="1" applyBorder="1" applyAlignment="1"/>
    <xf numFmtId="3" fontId="12" fillId="0" borderId="6" xfId="28" applyNumberFormat="1" applyFont="1" applyBorder="1" applyAlignment="1"/>
    <xf numFmtId="3" fontId="9" fillId="0" borderId="6" xfId="2" applyNumberFormat="1" applyFont="1" applyBorder="1" applyAlignment="1"/>
    <xf numFmtId="175" fontId="16" fillId="0" borderId="6" xfId="27" applyNumberFormat="1" applyFont="1" applyBorder="1" applyAlignment="1"/>
    <xf numFmtId="167" fontId="0" fillId="0" borderId="0" xfId="28" applyNumberFormat="1" applyFont="1"/>
    <xf numFmtId="174" fontId="1" fillId="0" borderId="0" xfId="27" applyNumberFormat="1"/>
    <xf numFmtId="167" fontId="12" fillId="0" borderId="6" xfId="2" applyNumberFormat="1" applyFont="1" applyBorder="1" applyAlignment="1"/>
    <xf numFmtId="167" fontId="9" fillId="0" borderId="6" xfId="2" applyNumberFormat="1" applyFont="1" applyBorder="1" applyAlignment="1"/>
    <xf numFmtId="167" fontId="9" fillId="0" borderId="6" xfId="28" applyNumberFormat="1" applyFont="1" applyBorder="1" applyAlignment="1"/>
    <xf numFmtId="167" fontId="1" fillId="0" borderId="0" xfId="27" applyNumberFormat="1"/>
    <xf numFmtId="180" fontId="1" fillId="0" borderId="0" xfId="27" applyNumberFormat="1"/>
    <xf numFmtId="3" fontId="1" fillId="0" borderId="0" xfId="27" applyNumberFormat="1"/>
    <xf numFmtId="168" fontId="1" fillId="0" borderId="0" xfId="27" applyNumberFormat="1"/>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6" fillId="0" borderId="0" xfId="0" applyFont="1" applyAlignment="1">
      <alignment horizontal="center"/>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24" fillId="2" borderId="10" xfId="0" applyFont="1" applyFill="1" applyBorder="1" applyAlignment="1">
      <alignment horizontal="center"/>
    </xf>
    <xf numFmtId="0" fontId="24" fillId="2" borderId="9" xfId="0" applyFont="1" applyFill="1" applyBorder="1" applyAlignment="1">
      <alignment horizontal="center"/>
    </xf>
    <xf numFmtId="0" fontId="9" fillId="0" borderId="0" xfId="0" applyFont="1" applyBorder="1" applyAlignment="1">
      <alignment horizontal="center"/>
    </xf>
    <xf numFmtId="0" fontId="18" fillId="0" borderId="0" xfId="0" applyFont="1" applyBorder="1" applyAlignment="1">
      <alignment horizontal="left"/>
    </xf>
    <xf numFmtId="0" fontId="19" fillId="2" borderId="8" xfId="0" applyFont="1" applyFill="1" applyBorder="1" applyAlignment="1">
      <alignment horizontal="center" vertical="top"/>
    </xf>
    <xf numFmtId="0" fontId="19" fillId="2" borderId="2" xfId="0" applyFont="1" applyFill="1" applyBorder="1" applyAlignment="1">
      <alignment horizontal="center" vertical="top"/>
    </xf>
    <xf numFmtId="0" fontId="17" fillId="0" borderId="0" xfId="0" applyFont="1" applyBorder="1" applyAlignment="1">
      <alignment horizontal="center"/>
    </xf>
    <xf numFmtId="0" fontId="19" fillId="2" borderId="8" xfId="0" applyFont="1" applyFill="1" applyBorder="1" applyAlignment="1">
      <alignment horizontal="center" vertical="top" wrapText="1"/>
    </xf>
    <xf numFmtId="0" fontId="19" fillId="2" borderId="2" xfId="0" applyFont="1" applyFill="1" applyBorder="1" applyAlignment="1">
      <alignment horizontal="center" vertical="top" wrapText="1"/>
    </xf>
    <xf numFmtId="0" fontId="15" fillId="0" borderId="0" xfId="0" applyFont="1" applyAlignment="1">
      <alignment horizontal="center"/>
    </xf>
    <xf numFmtId="0" fontId="15" fillId="0" borderId="35" xfId="0" applyFont="1" applyBorder="1" applyAlignment="1">
      <alignment horizontal="left" wrapText="1"/>
    </xf>
    <xf numFmtId="0" fontId="15" fillId="0" borderId="23" xfId="0" applyFont="1" applyBorder="1" applyAlignment="1">
      <alignment horizontal="left" wrapText="1"/>
    </xf>
    <xf numFmtId="0" fontId="15" fillId="0" borderId="42" xfId="0" applyFont="1" applyBorder="1" applyAlignment="1">
      <alignment horizontal="left" wrapText="1"/>
    </xf>
    <xf numFmtId="0" fontId="27" fillId="3" borderId="1" xfId="0" applyFont="1" applyFill="1" applyBorder="1" applyAlignment="1">
      <alignment horizontal="center" vertical="top" wrapText="1"/>
    </xf>
    <xf numFmtId="0" fontId="27" fillId="3" borderId="25" xfId="0" applyFont="1" applyFill="1" applyBorder="1" applyAlignment="1">
      <alignment horizontal="center" vertical="top" wrapText="1"/>
    </xf>
    <xf numFmtId="0" fontId="27" fillId="3" borderId="3" xfId="0" applyFont="1" applyFill="1" applyBorder="1" applyAlignment="1">
      <alignment horizontal="center" vertical="top" wrapText="1"/>
    </xf>
    <xf numFmtId="0" fontId="27" fillId="3" borderId="19" xfId="0" applyFont="1" applyFill="1" applyBorder="1" applyAlignment="1">
      <alignment horizontal="center" vertical="top" wrapText="1"/>
    </xf>
    <xf numFmtId="0" fontId="27" fillId="3" borderId="20" xfId="0" applyFont="1" applyFill="1" applyBorder="1" applyAlignment="1">
      <alignment horizontal="center" vertical="top" wrapText="1"/>
    </xf>
    <xf numFmtId="0" fontId="27" fillId="3" borderId="21" xfId="0" applyFont="1" applyFill="1" applyBorder="1" applyAlignment="1">
      <alignment horizontal="center" vertical="top" wrapText="1"/>
    </xf>
    <xf numFmtId="0" fontId="27" fillId="3" borderId="22" xfId="0" applyFont="1" applyFill="1" applyBorder="1" applyAlignment="1">
      <alignment horizontal="center" vertical="top" wrapText="1"/>
    </xf>
    <xf numFmtId="0" fontId="27" fillId="3" borderId="24" xfId="0" applyFont="1" applyFill="1" applyBorder="1" applyAlignment="1">
      <alignment horizontal="center" vertical="top" wrapText="1"/>
    </xf>
    <xf numFmtId="0" fontId="27" fillId="3" borderId="27" xfId="0" applyFont="1" applyFill="1" applyBorder="1" applyAlignment="1">
      <alignment horizontal="center" vertical="top" wrapText="1"/>
    </xf>
    <xf numFmtId="0" fontId="27" fillId="3" borderId="32" xfId="0" applyFont="1" applyFill="1" applyBorder="1" applyAlignment="1">
      <alignment horizontal="center" vertical="top" wrapText="1"/>
    </xf>
    <xf numFmtId="0" fontId="27" fillId="3" borderId="23" xfId="0" applyFont="1" applyFill="1" applyBorder="1" applyAlignment="1">
      <alignment horizontal="center" vertical="top" wrapText="1"/>
    </xf>
    <xf numFmtId="0" fontId="27" fillId="3" borderId="26" xfId="0" applyFont="1" applyFill="1" applyBorder="1" applyAlignment="1">
      <alignment horizontal="center" vertical="top" wrapText="1"/>
    </xf>
    <xf numFmtId="0" fontId="27" fillId="3" borderId="30" xfId="0" applyFont="1" applyFill="1" applyBorder="1" applyAlignment="1">
      <alignment horizontal="center" vertical="top" wrapText="1"/>
    </xf>
    <xf numFmtId="0" fontId="27" fillId="3" borderId="28" xfId="0" applyFont="1" applyFill="1" applyBorder="1" applyAlignment="1">
      <alignment horizontal="center" vertical="top" wrapText="1"/>
    </xf>
    <xf numFmtId="0" fontId="16" fillId="0" borderId="0" xfId="0" applyFont="1" applyBorder="1" applyAlignment="1">
      <alignment horizontal="center"/>
    </xf>
    <xf numFmtId="0" fontId="9" fillId="0" borderId="0" xfId="0" applyFont="1" applyBorder="1" applyAlignment="1">
      <alignment horizontal="left"/>
    </xf>
    <xf numFmtId="0" fontId="23" fillId="0" borderId="0" xfId="0" applyFont="1" applyBorder="1" applyAlignment="1">
      <alignment horizontal="left"/>
    </xf>
    <xf numFmtId="0" fontId="27" fillId="3" borderId="9" xfId="0" applyFont="1" applyFill="1" applyBorder="1" applyAlignment="1">
      <alignment horizontal="center" vertical="top" wrapText="1"/>
    </xf>
    <xf numFmtId="0" fontId="27" fillId="3" borderId="34" xfId="0" applyFont="1" applyFill="1" applyBorder="1" applyAlignment="1">
      <alignment horizontal="center" vertical="top" wrapText="1"/>
    </xf>
    <xf numFmtId="0" fontId="27" fillId="3" borderId="17" xfId="0" applyFont="1" applyFill="1" applyBorder="1" applyAlignment="1">
      <alignment horizontal="center" vertical="top" wrapText="1"/>
    </xf>
    <xf numFmtId="0" fontId="27" fillId="3" borderId="33" xfId="0" applyFont="1" applyFill="1" applyBorder="1" applyAlignment="1">
      <alignment horizontal="center" vertical="top" wrapText="1"/>
    </xf>
    <xf numFmtId="0" fontId="9" fillId="0" borderId="0" xfId="0" applyFont="1" applyAlignment="1">
      <alignment horizontal="left"/>
    </xf>
    <xf numFmtId="0" fontId="37" fillId="0" borderId="0" xfId="0" applyFont="1" applyBorder="1" applyAlignment="1">
      <alignment horizontal="center"/>
    </xf>
    <xf numFmtId="0" fontId="27" fillId="3" borderId="35" xfId="0" applyFont="1" applyFill="1" applyBorder="1" applyAlignment="1">
      <alignment horizontal="center" vertical="top" wrapText="1"/>
    </xf>
    <xf numFmtId="0" fontId="27" fillId="3" borderId="36" xfId="0" applyFont="1" applyFill="1" applyBorder="1" applyAlignment="1">
      <alignment horizontal="center" vertical="top" wrapText="1"/>
    </xf>
    <xf numFmtId="0" fontId="27" fillId="3" borderId="37" xfId="0" applyFont="1" applyFill="1" applyBorder="1" applyAlignment="1">
      <alignment horizontal="center" vertical="top" wrapText="1"/>
    </xf>
    <xf numFmtId="0" fontId="27" fillId="3" borderId="38" xfId="0" applyFont="1" applyFill="1" applyBorder="1" applyAlignment="1">
      <alignment horizontal="center" vertical="top" wrapText="1"/>
    </xf>
    <xf numFmtId="0" fontId="42" fillId="0" borderId="8" xfId="6" applyFont="1" applyBorder="1" applyAlignment="1">
      <alignment horizontal="center" vertical="top" wrapText="1"/>
    </xf>
    <xf numFmtId="0" fontId="42" fillId="0" borderId="2" xfId="6" applyFont="1" applyBorder="1" applyAlignment="1">
      <alignment horizontal="center" vertical="top" wrapText="1"/>
    </xf>
    <xf numFmtId="0" fontId="38" fillId="0" borderId="0" xfId="6" applyFont="1" applyBorder="1" applyAlignment="1">
      <alignment horizontal="center"/>
    </xf>
    <xf numFmtId="0" fontId="39" fillId="0" borderId="0" xfId="6" applyFont="1" applyBorder="1"/>
    <xf numFmtId="0" fontId="40" fillId="0" borderId="0" xfId="6" applyFont="1" applyBorder="1" applyAlignment="1">
      <alignment horizontal="left"/>
    </xf>
    <xf numFmtId="0" fontId="39" fillId="0" borderId="31" xfId="6" applyFont="1" applyBorder="1"/>
    <xf numFmtId="0" fontId="41" fillId="0" borderId="8" xfId="6" quotePrefix="1" applyFont="1" applyBorder="1" applyAlignment="1">
      <alignment horizontal="center"/>
    </xf>
    <xf numFmtId="0" fontId="41" fillId="0" borderId="2" xfId="6" applyFont="1" applyBorder="1" applyAlignment="1">
      <alignment horizontal="center"/>
    </xf>
    <xf numFmtId="0" fontId="41" fillId="0" borderId="39" xfId="6" applyFont="1" applyBorder="1" applyAlignment="1">
      <alignment horizontal="center"/>
    </xf>
    <xf numFmtId="0" fontId="41" fillId="0" borderId="2" xfId="6" quotePrefix="1" applyFont="1" applyBorder="1" applyAlignment="1">
      <alignment horizontal="center"/>
    </xf>
    <xf numFmtId="0" fontId="41" fillId="0" borderId="39" xfId="6" quotePrefix="1" applyFont="1" applyBorder="1" applyAlignment="1">
      <alignment horizontal="center"/>
    </xf>
    <xf numFmtId="0" fontId="16" fillId="0" borderId="17" xfId="8" applyFont="1" applyBorder="1" applyAlignment="1">
      <alignment horizontal="center" vertical="top"/>
    </xf>
    <xf numFmtId="0" fontId="16" fillId="0" borderId="9" xfId="8" applyFont="1" applyBorder="1" applyAlignment="1">
      <alignment horizontal="center" vertical="top"/>
    </xf>
    <xf numFmtId="0" fontId="9" fillId="0" borderId="0" xfId="8" applyFont="1" applyAlignment="1">
      <alignment horizontal="left"/>
    </xf>
    <xf numFmtId="0" fontId="23" fillId="0" borderId="0" xfId="8" applyFont="1" applyAlignment="1">
      <alignment horizontal="left"/>
    </xf>
    <xf numFmtId="0" fontId="44" fillId="0" borderId="0" xfId="5" applyFont="1" applyAlignment="1">
      <alignment horizontal="center"/>
    </xf>
    <xf numFmtId="0" fontId="44" fillId="0" borderId="46" xfId="5" applyFont="1" applyBorder="1" applyAlignment="1">
      <alignment horizontal="center"/>
    </xf>
    <xf numFmtId="0" fontId="44" fillId="0" borderId="46" xfId="5" applyFont="1" applyBorder="1" applyAlignment="1">
      <alignment horizontal="left"/>
    </xf>
    <xf numFmtId="0" fontId="44" fillId="0" borderId="0" xfId="5" applyFont="1" applyBorder="1" applyAlignment="1">
      <alignment horizontal="left"/>
    </xf>
    <xf numFmtId="0" fontId="23" fillId="0" borderId="0" xfId="27" applyFont="1" applyAlignment="1">
      <alignment horizontal="center"/>
    </xf>
    <xf numFmtId="0" fontId="23" fillId="0" borderId="0" xfId="27" applyFont="1" applyAlignment="1">
      <alignment horizontal="center" wrapText="1"/>
    </xf>
    <xf numFmtId="0" fontId="47" fillId="0" borderId="46" xfId="27" applyFont="1" applyBorder="1" applyAlignment="1">
      <alignment horizontal="center"/>
    </xf>
    <xf numFmtId="0" fontId="23" fillId="0" borderId="0" xfId="11" applyFont="1" applyAlignment="1">
      <alignment horizontal="center" vertical="top"/>
    </xf>
    <xf numFmtId="0" fontId="23" fillId="0" borderId="0" xfId="11" applyFont="1" applyAlignment="1">
      <alignment horizontal="center" vertical="top" wrapText="1"/>
    </xf>
    <xf numFmtId="0" fontId="47" fillId="0" borderId="46" xfId="11" applyFont="1" applyBorder="1" applyAlignment="1">
      <alignment horizontal="center" readingOrder="1"/>
    </xf>
    <xf numFmtId="0" fontId="44" fillId="0" borderId="0" xfId="11" applyFont="1" applyBorder="1" applyAlignment="1">
      <alignment horizontal="center"/>
    </xf>
    <xf numFmtId="0" fontId="44" fillId="0" borderId="0" xfId="11" applyFont="1" applyFill="1" applyAlignment="1">
      <alignment horizontal="center"/>
    </xf>
    <xf numFmtId="0" fontId="16" fillId="0" borderId="0" xfId="11" applyFont="1" applyFill="1" applyAlignment="1">
      <alignment horizontal="center"/>
    </xf>
    <xf numFmtId="0" fontId="16" fillId="0" borderId="46" xfId="11" applyFont="1" applyFill="1" applyBorder="1" applyAlignment="1">
      <alignment horizontal="left"/>
    </xf>
    <xf numFmtId="0" fontId="16" fillId="0" borderId="7" xfId="11" applyFont="1" applyFill="1" applyBorder="1" applyAlignment="1">
      <alignment horizontal="center" vertical="top"/>
    </xf>
    <xf numFmtId="0" fontId="16" fillId="0" borderId="5" xfId="11" applyFont="1" applyFill="1" applyBorder="1" applyAlignment="1">
      <alignment horizontal="center" vertical="top"/>
    </xf>
    <xf numFmtId="0" fontId="16" fillId="0" borderId="7" xfId="11" applyFont="1" applyFill="1" applyBorder="1" applyAlignment="1">
      <alignment horizontal="center" vertical="top" wrapText="1"/>
    </xf>
    <xf numFmtId="0" fontId="16" fillId="0" borderId="5" xfId="11" applyFont="1" applyFill="1" applyBorder="1" applyAlignment="1">
      <alignment horizontal="center" vertical="top" wrapText="1"/>
    </xf>
    <xf numFmtId="0" fontId="16" fillId="0" borderId="18" xfId="11" applyFont="1" applyFill="1" applyBorder="1" applyAlignment="1">
      <alignment horizontal="center" vertical="top" wrapText="1"/>
    </xf>
    <xf numFmtId="0" fontId="44" fillId="0" borderId="7" xfId="11" applyFont="1" applyFill="1" applyBorder="1" applyAlignment="1">
      <alignment horizontal="center"/>
    </xf>
    <xf numFmtId="0" fontId="44" fillId="0" borderId="5" xfId="11" applyFont="1" applyFill="1" applyBorder="1" applyAlignment="1">
      <alignment horizontal="center"/>
    </xf>
    <xf numFmtId="0" fontId="44" fillId="0" borderId="6" xfId="11" applyFont="1" applyFill="1" applyBorder="1" applyAlignment="1">
      <alignment horizontal="center"/>
    </xf>
    <xf numFmtId="0" fontId="16" fillId="0" borderId="0" xfId="11" applyFont="1" applyFill="1" applyAlignment="1">
      <alignment horizontal="center" vertical="top"/>
    </xf>
    <xf numFmtId="0" fontId="51" fillId="0" borderId="0" xfId="11" applyFont="1" applyFill="1" applyBorder="1" applyAlignment="1">
      <alignment horizontal="left"/>
    </xf>
    <xf numFmtId="0" fontId="16" fillId="0" borderId="46" xfId="4" applyFont="1" applyFill="1" applyBorder="1" applyAlignment="1">
      <alignment horizontal="left"/>
    </xf>
    <xf numFmtId="0" fontId="52" fillId="0" borderId="16" xfId="11" applyFont="1" applyFill="1" applyBorder="1" applyAlignment="1">
      <alignment horizontal="center" vertical="center"/>
    </xf>
    <xf numFmtId="0" fontId="52" fillId="0" borderId="48" xfId="11" applyFont="1" applyFill="1" applyBorder="1" applyAlignment="1">
      <alignment horizontal="center" vertical="center"/>
    </xf>
    <xf numFmtId="0" fontId="52" fillId="0" borderId="15" xfId="11" applyFont="1" applyFill="1" applyBorder="1" applyAlignment="1">
      <alignment horizontal="center"/>
    </xf>
    <xf numFmtId="0" fontId="52" fillId="0" borderId="53" xfId="11" applyFont="1" applyFill="1" applyBorder="1" applyAlignment="1">
      <alignment horizontal="center"/>
    </xf>
    <xf numFmtId="0" fontId="16" fillId="0" borderId="0" xfId="11" applyFont="1" applyFill="1" applyAlignment="1">
      <alignment horizontal="center" vertical="top" wrapText="1"/>
    </xf>
    <xf numFmtId="0" fontId="51" fillId="0" borderId="0" xfId="11" applyFont="1" applyFill="1" applyAlignment="1">
      <alignment horizontal="left"/>
    </xf>
    <xf numFmtId="0" fontId="16" fillId="0" borderId="0" xfId="11" applyFont="1" applyFill="1" applyAlignment="1">
      <alignment horizontal="left" vertical="top" wrapText="1"/>
    </xf>
    <xf numFmtId="0" fontId="16" fillId="0" borderId="46" xfId="11" applyFont="1" applyFill="1" applyBorder="1" applyAlignment="1">
      <alignment horizontal="left" vertical="top" wrapText="1"/>
    </xf>
    <xf numFmtId="0" fontId="16" fillId="0" borderId="0" xfId="11" applyFont="1" applyFill="1" applyAlignment="1">
      <alignment horizontal="center" wrapText="1"/>
    </xf>
    <xf numFmtId="0" fontId="54" fillId="0" borderId="16" xfId="11" applyFont="1" applyFill="1" applyBorder="1" applyAlignment="1">
      <alignment horizontal="center" vertical="center"/>
    </xf>
    <xf numFmtId="0" fontId="54" fillId="0" borderId="48" xfId="11" applyFont="1" applyFill="1" applyBorder="1" applyAlignment="1">
      <alignment horizontal="center" vertical="center"/>
    </xf>
    <xf numFmtId="0" fontId="54" fillId="0" borderId="15" xfId="11" applyFont="1" applyFill="1" applyBorder="1" applyAlignment="1">
      <alignment horizontal="center"/>
    </xf>
    <xf numFmtId="0" fontId="54" fillId="0" borderId="53" xfId="11" applyFont="1" applyFill="1" applyBorder="1" applyAlignment="1">
      <alignment horizontal="center"/>
    </xf>
    <xf numFmtId="0" fontId="39" fillId="0" borderId="7" xfId="11" applyFont="1" applyFill="1" applyBorder="1" applyAlignment="1">
      <alignment horizontal="left" vertical="top" wrapText="1"/>
    </xf>
    <xf numFmtId="0" fontId="39" fillId="0" borderId="18" xfId="11" applyFont="1" applyFill="1" applyBorder="1" applyAlignment="1">
      <alignment horizontal="left" vertical="top" wrapText="1"/>
    </xf>
    <xf numFmtId="0" fontId="39" fillId="0" borderId="5" xfId="11" applyFont="1" applyFill="1" applyBorder="1" applyAlignment="1">
      <alignment horizontal="left" vertical="top" wrapText="1"/>
    </xf>
    <xf numFmtId="0" fontId="10" fillId="0" borderId="7" xfId="11" applyFont="1" applyFill="1" applyBorder="1" applyAlignment="1">
      <alignment horizontal="left" vertical="top" wrapText="1"/>
    </xf>
    <xf numFmtId="0" fontId="10" fillId="0" borderId="18" xfId="11" applyFont="1" applyFill="1" applyBorder="1" applyAlignment="1">
      <alignment horizontal="left" vertical="top" wrapText="1"/>
    </xf>
    <xf numFmtId="0" fontId="10" fillId="0" borderId="5" xfId="11" applyFont="1" applyFill="1" applyBorder="1" applyAlignment="1">
      <alignment horizontal="left" vertical="top" wrapText="1"/>
    </xf>
    <xf numFmtId="0" fontId="16" fillId="0" borderId="0" xfId="11" applyFont="1" applyFill="1" applyBorder="1" applyAlignment="1">
      <alignment horizontal="center" vertical="top" wrapText="1"/>
    </xf>
    <xf numFmtId="0" fontId="39" fillId="0" borderId="7" xfId="11" applyFont="1" applyFill="1" applyBorder="1" applyAlignment="1">
      <alignment horizontal="center" vertical="top"/>
    </xf>
    <xf numFmtId="0" fontId="39" fillId="0" borderId="5" xfId="11" applyFont="1" applyFill="1" applyBorder="1" applyAlignment="1">
      <alignment horizontal="center" vertical="top"/>
    </xf>
    <xf numFmtId="0" fontId="39" fillId="0" borderId="7" xfId="11" applyFont="1" applyFill="1" applyBorder="1" applyAlignment="1">
      <alignment horizontal="center" vertical="top" wrapText="1"/>
    </xf>
    <xf numFmtId="0" fontId="39" fillId="0" borderId="5" xfId="11" applyFont="1" applyFill="1" applyBorder="1" applyAlignment="1">
      <alignment horizontal="center" vertical="top" wrapText="1"/>
    </xf>
    <xf numFmtId="0" fontId="16" fillId="0" borderId="0" xfId="11" applyFont="1" applyFill="1" applyBorder="1" applyAlignment="1">
      <alignment horizontal="center" vertical="top"/>
    </xf>
    <xf numFmtId="0" fontId="16" fillId="0" borderId="0" xfId="11" applyFont="1" applyFill="1" applyAlignment="1">
      <alignment horizontal="left" vertical="top"/>
    </xf>
    <xf numFmtId="0" fontId="16" fillId="0" borderId="46" xfId="11" applyFont="1" applyFill="1" applyBorder="1" applyAlignment="1">
      <alignment horizontal="left" vertical="top"/>
    </xf>
    <xf numFmtId="0" fontId="51" fillId="0" borderId="14" xfId="11" applyFont="1" applyFill="1" applyBorder="1" applyAlignment="1">
      <alignment horizontal="center"/>
    </xf>
    <xf numFmtId="0" fontId="51" fillId="0" borderId="26" xfId="11" applyFont="1" applyFill="1" applyBorder="1" applyAlignment="1">
      <alignment horizontal="center"/>
    </xf>
    <xf numFmtId="0" fontId="51" fillId="0" borderId="52" xfId="11" applyFont="1" applyFill="1" applyBorder="1" applyAlignment="1">
      <alignment horizontal="center"/>
    </xf>
    <xf numFmtId="0" fontId="44" fillId="0" borderId="14" xfId="11" applyFont="1" applyFill="1" applyBorder="1" applyAlignment="1">
      <alignment horizontal="center" vertical="top" wrapText="1"/>
    </xf>
    <xf numFmtId="0" fontId="44" fillId="0" borderId="26" xfId="11" applyFont="1" applyFill="1" applyBorder="1" applyAlignment="1">
      <alignment horizontal="center" vertical="top" wrapText="1"/>
    </xf>
    <xf numFmtId="0" fontId="44" fillId="0" borderId="52" xfId="11" applyFont="1" applyFill="1" applyBorder="1" applyAlignment="1">
      <alignment horizontal="center" vertical="top" wrapText="1"/>
    </xf>
    <xf numFmtId="0" fontId="16" fillId="0" borderId="0" xfId="11" applyFont="1" applyFill="1" applyBorder="1" applyAlignment="1">
      <alignment horizontal="left" vertical="top" wrapText="1"/>
    </xf>
    <xf numFmtId="0" fontId="16" fillId="0" borderId="13" xfId="11" applyFont="1" applyFill="1" applyBorder="1" applyAlignment="1">
      <alignment horizontal="left" vertical="top"/>
    </xf>
    <xf numFmtId="0" fontId="52" fillId="0" borderId="13" xfId="11" applyFont="1" applyFill="1" applyBorder="1" applyAlignment="1">
      <alignment horizontal="center"/>
    </xf>
    <xf numFmtId="0" fontId="52" fillId="0" borderId="47" xfId="11" applyFont="1" applyFill="1" applyBorder="1" applyAlignment="1">
      <alignment horizontal="center"/>
    </xf>
    <xf numFmtId="0" fontId="51" fillId="0" borderId="0" xfId="11" applyFont="1" applyFill="1" applyAlignment="1">
      <alignment horizontal="left" vertical="top"/>
    </xf>
    <xf numFmtId="0" fontId="16" fillId="0" borderId="0" xfId="11" applyFont="1" applyFill="1" applyBorder="1" applyAlignment="1">
      <alignment horizontal="left" vertical="top"/>
    </xf>
    <xf numFmtId="0" fontId="16" fillId="0" borderId="15" xfId="11" applyFont="1" applyFill="1" applyBorder="1" applyAlignment="1">
      <alignment horizontal="left" vertical="top" wrapText="1"/>
    </xf>
    <xf numFmtId="0" fontId="16" fillId="0" borderId="15" xfId="11" applyFont="1" applyFill="1" applyBorder="1" applyAlignment="1">
      <alignment horizontal="center" vertical="top" wrapText="1"/>
    </xf>
    <xf numFmtId="0" fontId="16" fillId="0" borderId="0" xfId="11" applyFont="1" applyFill="1" applyBorder="1" applyAlignment="1">
      <alignment horizontal="left"/>
    </xf>
    <xf numFmtId="0" fontId="44" fillId="0" borderId="0" xfId="11" applyFont="1" applyFill="1" applyAlignment="1">
      <alignment horizontal="left"/>
    </xf>
    <xf numFmtId="0" fontId="16" fillId="0" borderId="13" xfId="11" applyFont="1" applyFill="1" applyBorder="1" applyAlignment="1">
      <alignment horizontal="left" vertical="top" wrapText="1"/>
    </xf>
    <xf numFmtId="0" fontId="16" fillId="0" borderId="0" xfId="11" applyFont="1" applyFill="1" applyBorder="1" applyAlignment="1">
      <alignment horizontal="center" wrapText="1"/>
    </xf>
    <xf numFmtId="0" fontId="16" fillId="0" borderId="15" xfId="11" applyFont="1" applyFill="1" applyBorder="1" applyAlignment="1">
      <alignment horizontal="center" wrapText="1"/>
    </xf>
    <xf numFmtId="0" fontId="39" fillId="0" borderId="18" xfId="11" applyFont="1" applyFill="1" applyBorder="1" applyAlignment="1">
      <alignment horizontal="center" vertical="top" wrapText="1"/>
    </xf>
    <xf numFmtId="0" fontId="45" fillId="0" borderId="7" xfId="11" applyFont="1" applyFill="1" applyBorder="1" applyAlignment="1">
      <alignment horizontal="center" vertical="top" wrapText="1"/>
    </xf>
    <xf numFmtId="0" fontId="45" fillId="0" borderId="18" xfId="11" applyFont="1" applyFill="1" applyBorder="1" applyAlignment="1">
      <alignment horizontal="center" vertical="top" wrapText="1"/>
    </xf>
  </cellXfs>
  <cellStyles count="29">
    <cellStyle name="Comma" xfId="1" builtinId="3"/>
    <cellStyle name="Comma 10" xfId="12"/>
    <cellStyle name="Comma 11" xfId="13"/>
    <cellStyle name="Comma 12" xfId="22"/>
    <cellStyle name="Comma 13" xfId="23"/>
    <cellStyle name="Comma 14" xfId="24"/>
    <cellStyle name="Comma 15" xfId="25"/>
    <cellStyle name="Comma 16" xfId="26"/>
    <cellStyle name="Comma 17" xfId="28"/>
    <cellStyle name="Comma 2" xfId="2"/>
    <cellStyle name="Comma 2 2" xfId="14"/>
    <cellStyle name="Comma 3" xfId="3"/>
    <cellStyle name="Comma 4" xfId="7"/>
    <cellStyle name="Comma 5" xfId="9"/>
    <cellStyle name="Comma 6" xfId="10"/>
    <cellStyle name="Comma 7" xfId="15"/>
    <cellStyle name="Comma 8" xfId="16"/>
    <cellStyle name="Comma 9" xfId="17"/>
    <cellStyle name="Currency 2" xfId="18"/>
    <cellStyle name="Normal" xfId="0" builtinId="0"/>
    <cellStyle name="Normal 2" xfId="4"/>
    <cellStyle name="Normal 3" xfId="5"/>
    <cellStyle name="Normal 4" xfId="6"/>
    <cellStyle name="Normal 5" xfId="8"/>
    <cellStyle name="Normal 6" xfId="11"/>
    <cellStyle name="Normal 7" xfId="19"/>
    <cellStyle name="Normal 8" xfId="20"/>
    <cellStyle name="Normal 9" xfId="27"/>
    <cellStyle name="Normal_Sheet1" xfId="2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lang="en-US"/>
            </a:pPr>
            <a:r>
              <a:rPr lang="en-US"/>
              <a:t>ANALYSIS OF 2013 BUDGET SECTORAL ALLOCATION</a:t>
            </a:r>
          </a:p>
        </c:rich>
      </c:tx>
    </c:title>
    <c:view3D>
      <c:perspective val="30"/>
    </c:view3D>
    <c:plotArea>
      <c:layout/>
      <c:bar3DChart>
        <c:barDir val="col"/>
        <c:grouping val="clustered"/>
        <c:ser>
          <c:idx val="0"/>
          <c:order val="0"/>
          <c:tx>
            <c:strRef>
              <c:f>'Main Sector Sum'!$C$1364</c:f>
              <c:strCache>
                <c:ptCount val="1"/>
                <c:pt idx="0">
                  <c:v>RECURRENT(N)</c:v>
                </c:pt>
              </c:strCache>
            </c:strRef>
          </c:tx>
          <c:cat>
            <c:strRef>
              <c:f>'Main Sector Sum'!$B$1365:$B$1368</c:f>
              <c:strCache>
                <c:ptCount val="4"/>
                <c:pt idx="0">
                  <c:v>ECONOMIC</c:v>
                </c:pt>
                <c:pt idx="1">
                  <c:v>SOCIAL SERVICES</c:v>
                </c:pt>
                <c:pt idx="2">
                  <c:v>ENVIRONMENTAL</c:v>
                </c:pt>
                <c:pt idx="3">
                  <c:v>GENERAL ADMINISTRATION</c:v>
                </c:pt>
              </c:strCache>
            </c:strRef>
          </c:cat>
          <c:val>
            <c:numRef>
              <c:f>'Main Sector Sum'!$C$1365:$C$1368</c:f>
              <c:numCache>
                <c:formatCode>_-* #,##0_-;\-* #,##0_-;_-* "-"??_-;_-@_-</c:formatCode>
                <c:ptCount val="4"/>
                <c:pt idx="0">
                  <c:v>3624313480</c:v>
                </c:pt>
                <c:pt idx="1">
                  <c:v>19156913322</c:v>
                </c:pt>
                <c:pt idx="2" formatCode="_(* #,##0_);_(* \(#,##0\);_(* &quot;-&quot;??_);_(@_)">
                  <c:v>1563655154</c:v>
                </c:pt>
                <c:pt idx="3" formatCode="_(* #,##0_);_(* \(#,##0\);_(* &quot;-&quot;??_);_(@_)">
                  <c:v>21589283175</c:v>
                </c:pt>
              </c:numCache>
            </c:numRef>
          </c:val>
        </c:ser>
        <c:ser>
          <c:idx val="1"/>
          <c:order val="1"/>
          <c:tx>
            <c:strRef>
              <c:f>'Main Sector Sum'!$D$1364</c:f>
              <c:strCache>
                <c:ptCount val="1"/>
                <c:pt idx="0">
                  <c:v>CAPITAL (N)</c:v>
                </c:pt>
              </c:strCache>
            </c:strRef>
          </c:tx>
          <c:spPr>
            <a:solidFill>
              <a:srgbClr val="FF0000"/>
            </a:solidFill>
          </c:spPr>
          <c:cat>
            <c:strRef>
              <c:f>'Main Sector Sum'!$B$1365:$B$1368</c:f>
              <c:strCache>
                <c:ptCount val="4"/>
                <c:pt idx="0">
                  <c:v>ECONOMIC</c:v>
                </c:pt>
                <c:pt idx="1">
                  <c:v>SOCIAL SERVICES</c:v>
                </c:pt>
                <c:pt idx="2">
                  <c:v>ENVIRONMENTAL</c:v>
                </c:pt>
                <c:pt idx="3">
                  <c:v>GENERAL ADMINISTRATION</c:v>
                </c:pt>
              </c:strCache>
            </c:strRef>
          </c:cat>
          <c:val>
            <c:numRef>
              <c:f>'Main Sector Sum'!$D$1365:$D$1368</c:f>
              <c:numCache>
                <c:formatCode>#,##0</c:formatCode>
                <c:ptCount val="4"/>
                <c:pt idx="0">
                  <c:v>21197611277</c:v>
                </c:pt>
                <c:pt idx="1">
                  <c:v>10312194000.000002</c:v>
                </c:pt>
                <c:pt idx="2">
                  <c:v>3543000000</c:v>
                </c:pt>
                <c:pt idx="3">
                  <c:v>2786232999.9999995</c:v>
                </c:pt>
              </c:numCache>
            </c:numRef>
          </c:val>
        </c:ser>
        <c:shape val="box"/>
        <c:axId val="75498624"/>
        <c:axId val="75500160"/>
        <c:axId val="0"/>
      </c:bar3DChart>
      <c:catAx>
        <c:axId val="75498624"/>
        <c:scaling>
          <c:orientation val="minMax"/>
        </c:scaling>
        <c:axPos val="b"/>
        <c:numFmt formatCode="General" sourceLinked="1"/>
        <c:majorTickMark val="none"/>
        <c:tickLblPos val="nextTo"/>
        <c:txPr>
          <a:bodyPr/>
          <a:lstStyle/>
          <a:p>
            <a:pPr>
              <a:defRPr lang="en-US" b="1"/>
            </a:pPr>
            <a:endParaRPr lang="en-US"/>
          </a:p>
        </c:txPr>
        <c:crossAx val="75500160"/>
        <c:crosses val="autoZero"/>
        <c:auto val="1"/>
        <c:lblAlgn val="ctr"/>
        <c:lblOffset val="100"/>
      </c:catAx>
      <c:valAx>
        <c:axId val="75500160"/>
        <c:scaling>
          <c:orientation val="minMax"/>
        </c:scaling>
        <c:axPos val="l"/>
        <c:majorGridlines/>
        <c:numFmt formatCode="_-* #,##0_-;\-* #,##0_-;_-* &quot;-&quot;??_-;_-@_-" sourceLinked="1"/>
        <c:majorTickMark val="none"/>
        <c:tickLblPos val="nextTo"/>
        <c:txPr>
          <a:bodyPr/>
          <a:lstStyle/>
          <a:p>
            <a:pPr>
              <a:defRPr lang="en-US" b="1"/>
            </a:pPr>
            <a:endParaRPr lang="en-US"/>
          </a:p>
        </c:txPr>
        <c:crossAx val="75498624"/>
        <c:crosses val="autoZero"/>
        <c:crossBetween val="between"/>
      </c:valAx>
    </c:plotArea>
    <c:legend>
      <c:legendPos val="r"/>
      <c:txPr>
        <a:bodyPr/>
        <a:lstStyle/>
        <a:p>
          <a:pPr>
            <a:defRPr lang="en-US" b="1"/>
          </a:pPr>
          <a:endParaRPr lang="en-US"/>
        </a:p>
      </c:txPr>
    </c:legend>
    <c:plotVisOnly val="1"/>
  </c:chart>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lang="en-US"/>
            </a:pPr>
            <a:r>
              <a:rPr lang="en-US" sz="1400"/>
              <a:t>2013 CAPITAL BUDGET SECTORAL ALLOCATION </a:t>
            </a:r>
          </a:p>
        </c:rich>
      </c:tx>
    </c:title>
    <c:view3D>
      <c:rAngAx val="1"/>
    </c:view3D>
    <c:plotArea>
      <c:layout>
        <c:manualLayout>
          <c:layoutTarget val="inner"/>
          <c:xMode val="edge"/>
          <c:yMode val="edge"/>
          <c:x val="0.11463616552881538"/>
          <c:y val="0.1821539353035416"/>
          <c:w val="0.69244636499644208"/>
          <c:h val="0.46475372396632225"/>
        </c:manualLayout>
      </c:layout>
      <c:bar3DChart>
        <c:barDir val="col"/>
        <c:grouping val="clustered"/>
        <c:ser>
          <c:idx val="0"/>
          <c:order val="0"/>
          <c:tx>
            <c:strRef>
              <c:f>'Cap Sector Sum'!$C$1398</c:f>
              <c:strCache>
                <c:ptCount val="1"/>
                <c:pt idx="0">
                  <c:v>2013 TREASURY COMPONENT NM</c:v>
                </c:pt>
              </c:strCache>
            </c:strRef>
          </c:tx>
          <c:cat>
            <c:strRef>
              <c:f>'Cap Sector Sum'!$B$1399:$B$1402</c:f>
              <c:strCache>
                <c:ptCount val="4"/>
                <c:pt idx="0">
                  <c:v>ECONOMIC</c:v>
                </c:pt>
                <c:pt idx="1">
                  <c:v>SOCIAL SERVICES</c:v>
                </c:pt>
                <c:pt idx="2">
                  <c:v>ENVIRONMENT</c:v>
                </c:pt>
                <c:pt idx="3">
                  <c:v>GENERAL ADMINISTRATION</c:v>
                </c:pt>
              </c:strCache>
            </c:strRef>
          </c:cat>
          <c:val>
            <c:numRef>
              <c:f>'Cap Sector Sum'!$C$1399:$C$1402</c:f>
              <c:numCache>
                <c:formatCode>_(* #,##0.000_);_(* \(#,##0.000\);_(* "-"??_);_(@_)</c:formatCode>
                <c:ptCount val="4"/>
                <c:pt idx="0">
                  <c:v>16493.77</c:v>
                </c:pt>
                <c:pt idx="1">
                  <c:v>9177.594000000001</c:v>
                </c:pt>
                <c:pt idx="2">
                  <c:v>2763</c:v>
                </c:pt>
                <c:pt idx="3">
                  <c:v>2735.2329999999997</c:v>
                </c:pt>
              </c:numCache>
            </c:numRef>
          </c:val>
        </c:ser>
        <c:ser>
          <c:idx val="1"/>
          <c:order val="1"/>
          <c:tx>
            <c:strRef>
              <c:f>'Cap Sector Sum'!$D$1398</c:f>
              <c:strCache>
                <c:ptCount val="1"/>
                <c:pt idx="0">
                  <c:v>2013 EXTERNAL COMPONENT NM</c:v>
                </c:pt>
              </c:strCache>
            </c:strRef>
          </c:tx>
          <c:cat>
            <c:strRef>
              <c:f>'Cap Sector Sum'!$B$1399:$B$1402</c:f>
              <c:strCache>
                <c:ptCount val="4"/>
                <c:pt idx="0">
                  <c:v>ECONOMIC</c:v>
                </c:pt>
                <c:pt idx="1">
                  <c:v>SOCIAL SERVICES</c:v>
                </c:pt>
                <c:pt idx="2">
                  <c:v>ENVIRONMENT</c:v>
                </c:pt>
                <c:pt idx="3">
                  <c:v>GENERAL ADMINISTRATION</c:v>
                </c:pt>
              </c:strCache>
            </c:strRef>
          </c:cat>
          <c:val>
            <c:numRef>
              <c:f>'Cap Sector Sum'!$D$1399:$D$1402</c:f>
              <c:numCache>
                <c:formatCode>_(* #,##0.000_);_(* \(#,##0.000\);_(* "-"??_);_(@_)</c:formatCode>
                <c:ptCount val="4"/>
                <c:pt idx="0">
                  <c:v>4703.8412769999995</c:v>
                </c:pt>
                <c:pt idx="1">
                  <c:v>1134.5999999999999</c:v>
                </c:pt>
                <c:pt idx="2">
                  <c:v>780</c:v>
                </c:pt>
                <c:pt idx="3">
                  <c:v>51</c:v>
                </c:pt>
              </c:numCache>
            </c:numRef>
          </c:val>
        </c:ser>
        <c:shape val="box"/>
        <c:axId val="75628544"/>
        <c:axId val="75630080"/>
        <c:axId val="0"/>
      </c:bar3DChart>
      <c:catAx>
        <c:axId val="75628544"/>
        <c:scaling>
          <c:orientation val="minMax"/>
        </c:scaling>
        <c:axPos val="b"/>
        <c:numFmt formatCode="General" sourceLinked="1"/>
        <c:majorTickMark val="none"/>
        <c:tickLblPos val="nextTo"/>
        <c:txPr>
          <a:bodyPr/>
          <a:lstStyle/>
          <a:p>
            <a:pPr>
              <a:defRPr lang="en-US" b="1"/>
            </a:pPr>
            <a:endParaRPr lang="en-US"/>
          </a:p>
        </c:txPr>
        <c:crossAx val="75630080"/>
        <c:crosses val="autoZero"/>
        <c:auto val="1"/>
        <c:lblAlgn val="ctr"/>
        <c:lblOffset val="100"/>
      </c:catAx>
      <c:valAx>
        <c:axId val="75630080"/>
        <c:scaling>
          <c:orientation val="minMax"/>
        </c:scaling>
        <c:axPos val="l"/>
        <c:majorGridlines/>
        <c:numFmt formatCode="_(* #,##0.000_);_(* \(#,##0.000\);_(* &quot;-&quot;??_);_(@_)" sourceLinked="1"/>
        <c:majorTickMark val="none"/>
        <c:tickLblPos val="nextTo"/>
        <c:txPr>
          <a:bodyPr/>
          <a:lstStyle/>
          <a:p>
            <a:pPr>
              <a:defRPr lang="en-US"/>
            </a:pPr>
            <a:endParaRPr lang="en-US"/>
          </a:p>
        </c:txPr>
        <c:crossAx val="75628544"/>
        <c:crosses val="autoZero"/>
        <c:crossBetween val="between"/>
      </c:valAx>
    </c:plotArea>
    <c:legend>
      <c:legendPos val="r"/>
      <c:layout>
        <c:manualLayout>
          <c:xMode val="edge"/>
          <c:yMode val="edge"/>
          <c:x val="0.8466864909213081"/>
          <c:y val="0.18140505164127607"/>
          <c:w val="0.14199809182268519"/>
          <c:h val="0.51154037563486388"/>
        </c:manualLayout>
      </c:layout>
      <c:txPr>
        <a:bodyPr/>
        <a:lstStyle/>
        <a:p>
          <a:pPr>
            <a:defRPr lang="en-US" b="1"/>
          </a:pPr>
          <a:endParaRPr lang="en-US"/>
        </a:p>
      </c:txPr>
    </c:legend>
    <c:plotVisOnly val="1"/>
  </c:chart>
  <c:printSettings>
    <c:headerFooter/>
    <c:pageMargins b="0.75000000000000988" l="0.70000000000000062" r="0.70000000000000062" t="0.750000000000009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lang="en-US"/>
            </a:pPr>
            <a:r>
              <a:rPr lang="en-US" sz="1400"/>
              <a:t>ANALYSIS OF 2013 BUDGET PROVISIONS BASED ON THEMATIC AREAS</a:t>
            </a:r>
          </a:p>
        </c:rich>
      </c:tx>
    </c:title>
    <c:plotArea>
      <c:layout/>
      <c:lineChart>
        <c:grouping val="stacked"/>
        <c:ser>
          <c:idx val="0"/>
          <c:order val="0"/>
          <c:tx>
            <c:strRef>
              <c:f>'Thematic Sum'!$C$1685</c:f>
              <c:strCache>
                <c:ptCount val="1"/>
                <c:pt idx="0">
                  <c:v>RECURRENT(N)</c:v>
                </c:pt>
              </c:strCache>
            </c:strRef>
          </c:tx>
          <c:cat>
            <c:strRef>
              <c:f>'Thematic Sum'!$B$1686:$B$1701</c:f>
              <c:strCache>
                <c:ptCount val="16"/>
                <c:pt idx="0">
                  <c:v>Agriculture</c:v>
                </c:pt>
                <c:pt idx="1">
                  <c:v>Environment</c:v>
                </c:pt>
                <c:pt idx="2">
                  <c:v>Trade, Commerce and Industry and Human Dev.</c:v>
                </c:pt>
                <c:pt idx="3">
                  <c:v>Infrastructure</c:v>
                </c:pt>
                <c:pt idx="4">
                  <c:v>Education</c:v>
                </c:pt>
                <c:pt idx="5">
                  <c:v>Health</c:v>
                </c:pt>
                <c:pt idx="6">
                  <c:v>Information, Culture and Tourism</c:v>
                </c:pt>
                <c:pt idx="7">
                  <c:v>Lands, Housing and Urban Development</c:v>
                </c:pt>
                <c:pt idx="8">
                  <c:v>Water and Sanitation</c:v>
                </c:pt>
                <c:pt idx="9">
                  <c:v>Good Governance and Security</c:v>
                </c:pt>
                <c:pt idx="10">
                  <c:v>Justice, Law and Order</c:v>
                </c:pt>
                <c:pt idx="11">
                  <c:v>Community and Rural Dev. </c:v>
                </c:pt>
                <c:pt idx="12">
                  <c:v>Gender and Social Dev.</c:v>
                </c:pt>
                <c:pt idx="13">
                  <c:v>Youths and Sports</c:v>
                </c:pt>
                <c:pt idx="14">
                  <c:v>Science and Tech</c:v>
                </c:pt>
                <c:pt idx="15">
                  <c:v>Finance</c:v>
                </c:pt>
              </c:strCache>
            </c:strRef>
          </c:cat>
          <c:val>
            <c:numRef>
              <c:f>'Thematic Sum'!$C$1686:$C$1701</c:f>
              <c:numCache>
                <c:formatCode>_(* #,##0_);_(* \(#,##0\);_(* "-"??_);_(@_)</c:formatCode>
                <c:ptCount val="16"/>
                <c:pt idx="0">
                  <c:v>859012809</c:v>
                </c:pt>
                <c:pt idx="1">
                  <c:v>327725450</c:v>
                </c:pt>
                <c:pt idx="2">
                  <c:v>365700200</c:v>
                </c:pt>
                <c:pt idx="3">
                  <c:v>1435410364</c:v>
                </c:pt>
                <c:pt idx="4">
                  <c:v>12789624102</c:v>
                </c:pt>
                <c:pt idx="5">
                  <c:v>4502345878</c:v>
                </c:pt>
                <c:pt idx="6">
                  <c:v>932447016</c:v>
                </c:pt>
                <c:pt idx="7">
                  <c:v>319425350</c:v>
                </c:pt>
                <c:pt idx="8">
                  <c:v>456193300</c:v>
                </c:pt>
                <c:pt idx="9">
                  <c:v>19841948873</c:v>
                </c:pt>
                <c:pt idx="10">
                  <c:v>1745334302</c:v>
                </c:pt>
                <c:pt idx="11">
                  <c:v>371311054</c:v>
                </c:pt>
                <c:pt idx="12">
                  <c:v>135501726</c:v>
                </c:pt>
                <c:pt idx="13">
                  <c:v>796994600</c:v>
                </c:pt>
                <c:pt idx="14">
                  <c:v>91092185</c:v>
                </c:pt>
                <c:pt idx="15">
                  <c:v>964097922</c:v>
                </c:pt>
              </c:numCache>
            </c:numRef>
          </c:val>
        </c:ser>
        <c:ser>
          <c:idx val="1"/>
          <c:order val="1"/>
          <c:tx>
            <c:strRef>
              <c:f>'Thematic Sum'!$D$1685</c:f>
              <c:strCache>
                <c:ptCount val="1"/>
                <c:pt idx="0">
                  <c:v>CAPITAL (N)</c:v>
                </c:pt>
              </c:strCache>
            </c:strRef>
          </c:tx>
          <c:cat>
            <c:strRef>
              <c:f>'Thematic Sum'!$B$1686:$B$1701</c:f>
              <c:strCache>
                <c:ptCount val="16"/>
                <c:pt idx="0">
                  <c:v>Agriculture</c:v>
                </c:pt>
                <c:pt idx="1">
                  <c:v>Environment</c:v>
                </c:pt>
                <c:pt idx="2">
                  <c:v>Trade, Commerce and Industry and Human Dev.</c:v>
                </c:pt>
                <c:pt idx="3">
                  <c:v>Infrastructure</c:v>
                </c:pt>
                <c:pt idx="4">
                  <c:v>Education</c:v>
                </c:pt>
                <c:pt idx="5">
                  <c:v>Health</c:v>
                </c:pt>
                <c:pt idx="6">
                  <c:v>Information, Culture and Tourism</c:v>
                </c:pt>
                <c:pt idx="7">
                  <c:v>Lands, Housing and Urban Development</c:v>
                </c:pt>
                <c:pt idx="8">
                  <c:v>Water and Sanitation</c:v>
                </c:pt>
                <c:pt idx="9">
                  <c:v>Good Governance and Security</c:v>
                </c:pt>
                <c:pt idx="10">
                  <c:v>Justice, Law and Order</c:v>
                </c:pt>
                <c:pt idx="11">
                  <c:v>Community and Rural Dev. </c:v>
                </c:pt>
                <c:pt idx="12">
                  <c:v>Gender and Social Dev.</c:v>
                </c:pt>
                <c:pt idx="13">
                  <c:v>Youths and Sports</c:v>
                </c:pt>
                <c:pt idx="14">
                  <c:v>Science and Tech</c:v>
                </c:pt>
                <c:pt idx="15">
                  <c:v>Finance</c:v>
                </c:pt>
              </c:strCache>
            </c:strRef>
          </c:cat>
          <c:val>
            <c:numRef>
              <c:f>'Thematic Sum'!#REF!</c:f>
              <c:numCache>
                <c:formatCode>General</c:formatCode>
                <c:ptCount val="1"/>
                <c:pt idx="0">
                  <c:v>1</c:v>
                </c:pt>
              </c:numCache>
            </c:numRef>
          </c:val>
        </c:ser>
        <c:marker val="1"/>
        <c:axId val="75892992"/>
        <c:axId val="75902976"/>
      </c:lineChart>
      <c:catAx>
        <c:axId val="75892992"/>
        <c:scaling>
          <c:orientation val="minMax"/>
        </c:scaling>
        <c:axPos val="b"/>
        <c:numFmt formatCode="General" sourceLinked="1"/>
        <c:majorTickMark val="none"/>
        <c:tickLblPos val="nextTo"/>
        <c:txPr>
          <a:bodyPr/>
          <a:lstStyle/>
          <a:p>
            <a:pPr>
              <a:defRPr lang="en-US">
                <a:latin typeface="Arial" pitchFamily="34" charset="0"/>
                <a:cs typeface="Arial" pitchFamily="34" charset="0"/>
              </a:defRPr>
            </a:pPr>
            <a:endParaRPr lang="en-US"/>
          </a:p>
        </c:txPr>
        <c:crossAx val="75902976"/>
        <c:crosses val="autoZero"/>
        <c:auto val="1"/>
        <c:lblAlgn val="ctr"/>
        <c:lblOffset val="100"/>
      </c:catAx>
      <c:valAx>
        <c:axId val="75902976"/>
        <c:scaling>
          <c:orientation val="minMax"/>
        </c:scaling>
        <c:axPos val="l"/>
        <c:majorGridlines/>
        <c:title>
          <c:txPr>
            <a:bodyPr/>
            <a:lstStyle/>
            <a:p>
              <a:pPr>
                <a:defRPr lang="en-US"/>
              </a:pPr>
              <a:endParaRPr lang="en-US"/>
            </a:p>
          </c:txPr>
        </c:title>
        <c:numFmt formatCode="_(* #,##0_);_(* \(#,##0\);_(* &quot;-&quot;??_);_(@_)" sourceLinked="1"/>
        <c:majorTickMark val="none"/>
        <c:tickLblPos val="nextTo"/>
        <c:txPr>
          <a:bodyPr/>
          <a:lstStyle/>
          <a:p>
            <a:pPr>
              <a:defRPr lang="en-US"/>
            </a:pPr>
            <a:endParaRPr lang="en-US"/>
          </a:p>
        </c:txPr>
        <c:crossAx val="75892992"/>
        <c:crosses val="autoZero"/>
        <c:crossBetween val="between"/>
      </c:valAx>
    </c:plotArea>
    <c:legend>
      <c:legendPos val="r"/>
      <c:txPr>
        <a:bodyPr/>
        <a:lstStyle/>
        <a:p>
          <a:pPr>
            <a:defRPr lang="en-US"/>
          </a:pPr>
          <a:endParaRPr lang="en-US"/>
        </a:p>
      </c:txPr>
    </c:legend>
    <c:plotVisOnly val="1"/>
  </c:chart>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lang="en-US"/>
            </a:pPr>
            <a:r>
              <a:rPr lang="en-US" sz="1400"/>
              <a:t>ANALYSIS OF 2013 CAPITAL BUDGET PROVISIONS BASED ON THEMATIC AREAS</a:t>
            </a:r>
          </a:p>
        </c:rich>
      </c:tx>
    </c:title>
    <c:plotArea>
      <c:layout/>
      <c:lineChart>
        <c:grouping val="stacked"/>
        <c:ser>
          <c:idx val="0"/>
          <c:order val="0"/>
          <c:tx>
            <c:strRef>
              <c:f>'Cap Thematic summary (2)'!#REF!</c:f>
              <c:strCache>
                <c:ptCount val="1"/>
                <c:pt idx="0">
                  <c:v>#REF!</c:v>
                </c:pt>
              </c:strCache>
            </c:strRef>
          </c:tx>
          <c:cat>
            <c:strRef>
              <c:f>'Cap Thematic Sum'!$B$1764:$B$1779</c:f>
              <c:strCache>
                <c:ptCount val="16"/>
                <c:pt idx="0">
                  <c:v>Agriculture</c:v>
                </c:pt>
                <c:pt idx="1">
                  <c:v>Environment</c:v>
                </c:pt>
                <c:pt idx="2">
                  <c:v>Trade, Commerce and Industry and Human Dev.</c:v>
                </c:pt>
                <c:pt idx="3">
                  <c:v>Infrastructure</c:v>
                </c:pt>
                <c:pt idx="4">
                  <c:v>Education</c:v>
                </c:pt>
                <c:pt idx="5">
                  <c:v>Health</c:v>
                </c:pt>
                <c:pt idx="6">
                  <c:v>Information, Culture and Tourism</c:v>
                </c:pt>
                <c:pt idx="7">
                  <c:v>Lands, Housing and Urban Development</c:v>
                </c:pt>
                <c:pt idx="8">
                  <c:v>Water and Sanitation</c:v>
                </c:pt>
                <c:pt idx="9">
                  <c:v>Good Governance and Security</c:v>
                </c:pt>
                <c:pt idx="10">
                  <c:v>Justice, Law and Order</c:v>
                </c:pt>
                <c:pt idx="11">
                  <c:v>Community and Rural Dev. </c:v>
                </c:pt>
                <c:pt idx="12">
                  <c:v>Gender and Social Dev.</c:v>
                </c:pt>
                <c:pt idx="13">
                  <c:v>Youth and Sports</c:v>
                </c:pt>
                <c:pt idx="14">
                  <c:v>Science and Tech</c:v>
                </c:pt>
                <c:pt idx="15">
                  <c:v>Finance</c:v>
                </c:pt>
              </c:strCache>
            </c:strRef>
          </c:cat>
          <c:val>
            <c:numRef>
              <c:f>'Cap Thematic summary (2)'!#REF!</c:f>
              <c:numCache>
                <c:formatCode>General</c:formatCode>
                <c:ptCount val="1"/>
                <c:pt idx="0">
                  <c:v>1</c:v>
                </c:pt>
              </c:numCache>
            </c:numRef>
          </c:val>
        </c:ser>
        <c:ser>
          <c:idx val="1"/>
          <c:order val="1"/>
          <c:tx>
            <c:strRef>
              <c:f>'Cap Thematic Sum'!$C$1763</c:f>
              <c:strCache>
                <c:ptCount val="1"/>
                <c:pt idx="0">
                  <c:v>CAPITAL (NM)</c:v>
                </c:pt>
              </c:strCache>
            </c:strRef>
          </c:tx>
          <c:cat>
            <c:strRef>
              <c:f>'Cap Thematic Sum'!$B$1764:$B$1779</c:f>
              <c:strCache>
                <c:ptCount val="16"/>
                <c:pt idx="0">
                  <c:v>Agriculture</c:v>
                </c:pt>
                <c:pt idx="1">
                  <c:v>Environment</c:v>
                </c:pt>
                <c:pt idx="2">
                  <c:v>Trade, Commerce and Industry and Human Dev.</c:v>
                </c:pt>
                <c:pt idx="3">
                  <c:v>Infrastructure</c:v>
                </c:pt>
                <c:pt idx="4">
                  <c:v>Education</c:v>
                </c:pt>
                <c:pt idx="5">
                  <c:v>Health</c:v>
                </c:pt>
                <c:pt idx="6">
                  <c:v>Information, Culture and Tourism</c:v>
                </c:pt>
                <c:pt idx="7">
                  <c:v>Lands, Housing and Urban Development</c:v>
                </c:pt>
                <c:pt idx="8">
                  <c:v>Water and Sanitation</c:v>
                </c:pt>
                <c:pt idx="9">
                  <c:v>Good Governance and Security</c:v>
                </c:pt>
                <c:pt idx="10">
                  <c:v>Justice, Law and Order</c:v>
                </c:pt>
                <c:pt idx="11">
                  <c:v>Community and Rural Dev. </c:v>
                </c:pt>
                <c:pt idx="12">
                  <c:v>Gender and Social Dev.</c:v>
                </c:pt>
                <c:pt idx="13">
                  <c:v>Youth and Sports</c:v>
                </c:pt>
                <c:pt idx="14">
                  <c:v>Science and Tech</c:v>
                </c:pt>
                <c:pt idx="15">
                  <c:v>Finance</c:v>
                </c:pt>
              </c:strCache>
            </c:strRef>
          </c:cat>
          <c:val>
            <c:numRef>
              <c:f>'Cap Thematic Sum'!$C$1764:$C$1779</c:f>
              <c:numCache>
                <c:formatCode>_(* #,##0.000_);_(* \(#,##0.000\);_(* "-"??_);_(@_)</c:formatCode>
                <c:ptCount val="16"/>
                <c:pt idx="0">
                  <c:v>3727.5612769999998</c:v>
                </c:pt>
                <c:pt idx="1">
                  <c:v>403.5</c:v>
                </c:pt>
                <c:pt idx="2">
                  <c:v>1209</c:v>
                </c:pt>
                <c:pt idx="3">
                  <c:v>13624.95</c:v>
                </c:pt>
                <c:pt idx="4">
                  <c:v>3425.694</c:v>
                </c:pt>
                <c:pt idx="5">
                  <c:v>3558.8</c:v>
                </c:pt>
                <c:pt idx="6">
                  <c:v>3116.2</c:v>
                </c:pt>
                <c:pt idx="7">
                  <c:v>1090</c:v>
                </c:pt>
                <c:pt idx="8">
                  <c:v>1088.5</c:v>
                </c:pt>
                <c:pt idx="9">
                  <c:v>2189.2329999999997</c:v>
                </c:pt>
                <c:pt idx="10">
                  <c:v>311</c:v>
                </c:pt>
                <c:pt idx="11">
                  <c:v>3309</c:v>
                </c:pt>
                <c:pt idx="12">
                  <c:v>88</c:v>
                </c:pt>
                <c:pt idx="13">
                  <c:v>123.5</c:v>
                </c:pt>
                <c:pt idx="14">
                  <c:v>296</c:v>
                </c:pt>
                <c:pt idx="15">
                  <c:v>278.10000000000002</c:v>
                </c:pt>
              </c:numCache>
            </c:numRef>
          </c:val>
        </c:ser>
        <c:marker val="1"/>
        <c:axId val="75936896"/>
        <c:axId val="75938432"/>
      </c:lineChart>
      <c:catAx>
        <c:axId val="75936896"/>
        <c:scaling>
          <c:orientation val="minMax"/>
        </c:scaling>
        <c:axPos val="b"/>
        <c:numFmt formatCode="General" sourceLinked="1"/>
        <c:majorTickMark val="none"/>
        <c:tickLblPos val="nextTo"/>
        <c:txPr>
          <a:bodyPr/>
          <a:lstStyle/>
          <a:p>
            <a:pPr>
              <a:defRPr lang="en-US">
                <a:latin typeface="Arial" pitchFamily="34" charset="0"/>
                <a:cs typeface="Arial" pitchFamily="34" charset="0"/>
              </a:defRPr>
            </a:pPr>
            <a:endParaRPr lang="en-US"/>
          </a:p>
        </c:txPr>
        <c:crossAx val="75938432"/>
        <c:crosses val="autoZero"/>
        <c:auto val="1"/>
        <c:lblAlgn val="ctr"/>
        <c:lblOffset val="100"/>
      </c:catAx>
      <c:valAx>
        <c:axId val="75938432"/>
        <c:scaling>
          <c:orientation val="minMax"/>
        </c:scaling>
        <c:axPos val="l"/>
        <c:majorGridlines/>
        <c:title>
          <c:txPr>
            <a:bodyPr/>
            <a:lstStyle/>
            <a:p>
              <a:pPr>
                <a:defRPr lang="en-US"/>
              </a:pPr>
              <a:endParaRPr lang="en-US"/>
            </a:p>
          </c:txPr>
        </c:title>
        <c:numFmt formatCode="General" sourceLinked="1"/>
        <c:majorTickMark val="none"/>
        <c:tickLblPos val="nextTo"/>
        <c:txPr>
          <a:bodyPr/>
          <a:lstStyle/>
          <a:p>
            <a:pPr>
              <a:defRPr lang="en-US"/>
            </a:pPr>
            <a:endParaRPr lang="en-US"/>
          </a:p>
        </c:txPr>
        <c:crossAx val="75936896"/>
        <c:crosses val="autoZero"/>
        <c:crossBetween val="between"/>
      </c:valAx>
    </c:plotArea>
    <c:legend>
      <c:legendPos val="r"/>
      <c:legendEntry>
        <c:idx val="1"/>
        <c:delete val="1"/>
      </c:legendEntry>
      <c:txPr>
        <a:bodyPr/>
        <a:lstStyle/>
        <a:p>
          <a:pPr>
            <a:defRPr lang="en-US" b="1"/>
          </a:pPr>
          <a:endParaRPr lang="en-US"/>
        </a:p>
      </c:txPr>
    </c:legend>
    <c:plotVisOnly val="1"/>
  </c:chart>
  <c:printSettings>
    <c:headerFooter/>
    <c:pageMargins b="0.74803149606299246" l="0.70866141732283505" r="0.70866141732283505" t="0.74803149606299246" header="0.31496062992126017" footer="0.31496062992126017"/>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lang="en-US"/>
            </a:pPr>
            <a:r>
              <a:rPr lang="en-US" sz="1400"/>
              <a:t>ECONOMIC SECTOR SUMMARY ANALYSIS FOR 2013 CAPITAL BUDGET</a:t>
            </a:r>
          </a:p>
        </c:rich>
      </c:tx>
    </c:title>
    <c:plotArea>
      <c:layout>
        <c:manualLayout>
          <c:layoutTarget val="inner"/>
          <c:xMode val="edge"/>
          <c:yMode val="edge"/>
          <c:x val="9.9561112767364068E-2"/>
          <c:y val="0.12307940523367512"/>
          <c:w val="0.71809188105385124"/>
          <c:h val="0.46098134204930602"/>
        </c:manualLayout>
      </c:layout>
      <c:lineChart>
        <c:grouping val="standard"/>
        <c:ser>
          <c:idx val="0"/>
          <c:order val="0"/>
          <c:tx>
            <c:strRef>
              <c:f>'MDAs Cap Sum'!$C$1798</c:f>
              <c:strCache>
                <c:ptCount val="1"/>
                <c:pt idx="0">
                  <c:v>2013 TREASURY COMPONENT (NM)</c:v>
                </c:pt>
              </c:strCache>
            </c:strRef>
          </c:tx>
          <c:cat>
            <c:strRef>
              <c:f>'MDAs Cap Sum'!$B$1800:$B$1815</c:f>
              <c:strCache>
                <c:ptCount val="16"/>
                <c:pt idx="0">
                  <c:v>Ministry of Agriculture</c:v>
                </c:pt>
                <c:pt idx="1">
                  <c:v>ENADEP</c:v>
                </c:pt>
                <c:pt idx="2">
                  <c:v>Ministry of Finance</c:v>
                </c:pt>
                <c:pt idx="3">
                  <c:v>Ministry of Budget and Planning</c:v>
                </c:pt>
                <c:pt idx="4">
                  <c:v>Office of Accountant General </c:v>
                </c:pt>
                <c:pt idx="5">
                  <c:v>Board of Internal Revenue</c:v>
                </c:pt>
                <c:pt idx="6">
                  <c:v>Gaming Commission</c:v>
                </c:pt>
                <c:pt idx="7">
                  <c:v>Ministry of Commerce &amp; Industry</c:v>
                </c:pt>
                <c:pt idx="8">
                  <c:v>Ministry of Science &amp; Technology</c:v>
                </c:pt>
                <c:pt idx="9">
                  <c:v>Ministry of Works and Infrastructure</c:v>
                </c:pt>
                <c:pt idx="10">
                  <c:v>RAMP</c:v>
                </c:pt>
                <c:pt idx="11">
                  <c:v>Ministry of Transport</c:v>
                </c:pt>
                <c:pt idx="12">
                  <c:v>Rural Electrification Board</c:v>
                </c:pt>
                <c:pt idx="13">
                  <c:v>Enugu State Marketing Company</c:v>
                </c:pt>
                <c:pt idx="14">
                  <c:v>SME</c:v>
                </c:pt>
                <c:pt idx="15">
                  <c:v>College of Agric. &amp; Agro-Entreprenurship, Iwollo</c:v>
                </c:pt>
              </c:strCache>
            </c:strRef>
          </c:cat>
          <c:val>
            <c:numRef>
              <c:f>'MDAs Cap Sum'!$C$1800:$C$1815</c:f>
              <c:numCache>
                <c:formatCode>_(* #,##0.000_);_(* \(#,##0.000\);_(* "-"??_);_(@_)</c:formatCode>
                <c:ptCount val="16"/>
                <c:pt idx="0">
                  <c:v>1295</c:v>
                </c:pt>
                <c:pt idx="1">
                  <c:v>299.21999999999997</c:v>
                </c:pt>
                <c:pt idx="2">
                  <c:v>29</c:v>
                </c:pt>
                <c:pt idx="3">
                  <c:v>27.8</c:v>
                </c:pt>
                <c:pt idx="4">
                  <c:v>167.5</c:v>
                </c:pt>
                <c:pt idx="5">
                  <c:v>46</c:v>
                </c:pt>
                <c:pt idx="6">
                  <c:v>7.8</c:v>
                </c:pt>
                <c:pt idx="7">
                  <c:v>301</c:v>
                </c:pt>
                <c:pt idx="8">
                  <c:v>296</c:v>
                </c:pt>
                <c:pt idx="9">
                  <c:v>10487</c:v>
                </c:pt>
                <c:pt idx="10">
                  <c:v>0.5</c:v>
                </c:pt>
                <c:pt idx="11">
                  <c:v>776</c:v>
                </c:pt>
                <c:pt idx="12">
                  <c:v>2500</c:v>
                </c:pt>
                <c:pt idx="13">
                  <c:v>3</c:v>
                </c:pt>
                <c:pt idx="14">
                  <c:v>3</c:v>
                </c:pt>
                <c:pt idx="15">
                  <c:v>254.95</c:v>
                </c:pt>
              </c:numCache>
            </c:numRef>
          </c:val>
        </c:ser>
        <c:ser>
          <c:idx val="1"/>
          <c:order val="1"/>
          <c:tx>
            <c:strRef>
              <c:f>'MDAs Cap Sum'!$D$1798</c:f>
              <c:strCache>
                <c:ptCount val="1"/>
                <c:pt idx="0">
                  <c:v>2013 EXTERNAL COMPONENT (NM)</c:v>
                </c:pt>
              </c:strCache>
            </c:strRef>
          </c:tx>
          <c:cat>
            <c:strRef>
              <c:f>'MDAs Cap Sum'!$B$1800:$B$1815</c:f>
              <c:strCache>
                <c:ptCount val="16"/>
                <c:pt idx="0">
                  <c:v>Ministry of Agriculture</c:v>
                </c:pt>
                <c:pt idx="1">
                  <c:v>ENADEP</c:v>
                </c:pt>
                <c:pt idx="2">
                  <c:v>Ministry of Finance</c:v>
                </c:pt>
                <c:pt idx="3">
                  <c:v>Ministry of Budget and Planning</c:v>
                </c:pt>
                <c:pt idx="4">
                  <c:v>Office of Accountant General </c:v>
                </c:pt>
                <c:pt idx="5">
                  <c:v>Board of Internal Revenue</c:v>
                </c:pt>
                <c:pt idx="6">
                  <c:v>Gaming Commission</c:v>
                </c:pt>
                <c:pt idx="7">
                  <c:v>Ministry of Commerce &amp; Industry</c:v>
                </c:pt>
                <c:pt idx="8">
                  <c:v>Ministry of Science &amp; Technology</c:v>
                </c:pt>
                <c:pt idx="9">
                  <c:v>Ministry of Works and Infrastructure</c:v>
                </c:pt>
                <c:pt idx="10">
                  <c:v>RAMP</c:v>
                </c:pt>
                <c:pt idx="11">
                  <c:v>Ministry of Transport</c:v>
                </c:pt>
                <c:pt idx="12">
                  <c:v>Rural Electrification Board</c:v>
                </c:pt>
                <c:pt idx="13">
                  <c:v>Enugu State Marketing Company</c:v>
                </c:pt>
                <c:pt idx="14">
                  <c:v>SME</c:v>
                </c:pt>
                <c:pt idx="15">
                  <c:v>College of Agric. &amp; Agro-Entreprenurship, Iwollo</c:v>
                </c:pt>
              </c:strCache>
            </c:strRef>
          </c:cat>
          <c:val>
            <c:numRef>
              <c:f>'MDAs Cap Sum'!$D$1800:$D$1815</c:f>
              <c:numCache>
                <c:formatCode>_(* #,##0.000_);_(* \(#,##0.000\);_(* "-"??_);_(@_)</c:formatCode>
                <c:ptCount val="16"/>
                <c:pt idx="0">
                  <c:v>75</c:v>
                </c:pt>
                <c:pt idx="1">
                  <c:v>1803.3912769999999</c:v>
                </c:pt>
                <c:pt idx="2">
                  <c:v>0</c:v>
                </c:pt>
                <c:pt idx="4">
                  <c:v>0</c:v>
                </c:pt>
                <c:pt idx="5">
                  <c:v>0</c:v>
                </c:pt>
                <c:pt idx="6">
                  <c:v>0</c:v>
                </c:pt>
                <c:pt idx="7">
                  <c:v>750</c:v>
                </c:pt>
                <c:pt idx="8">
                  <c:v>0</c:v>
                </c:pt>
                <c:pt idx="9">
                  <c:v>1230</c:v>
                </c:pt>
                <c:pt idx="10">
                  <c:v>845.45</c:v>
                </c:pt>
                <c:pt idx="11">
                  <c:v>0</c:v>
                </c:pt>
                <c:pt idx="12">
                  <c:v>0</c:v>
                </c:pt>
                <c:pt idx="13">
                  <c:v>0</c:v>
                </c:pt>
                <c:pt idx="14">
                  <c:v>0</c:v>
                </c:pt>
                <c:pt idx="15">
                  <c:v>0</c:v>
                </c:pt>
              </c:numCache>
            </c:numRef>
          </c:val>
        </c:ser>
        <c:marker val="1"/>
        <c:axId val="77377920"/>
        <c:axId val="77379456"/>
      </c:lineChart>
      <c:catAx>
        <c:axId val="77377920"/>
        <c:scaling>
          <c:orientation val="minMax"/>
        </c:scaling>
        <c:axPos val="b"/>
        <c:numFmt formatCode="General" sourceLinked="1"/>
        <c:majorTickMark val="none"/>
        <c:tickLblPos val="nextTo"/>
        <c:txPr>
          <a:bodyPr/>
          <a:lstStyle/>
          <a:p>
            <a:pPr>
              <a:defRPr lang="en-US"/>
            </a:pPr>
            <a:endParaRPr lang="en-US"/>
          </a:p>
        </c:txPr>
        <c:crossAx val="77379456"/>
        <c:crosses val="autoZero"/>
        <c:auto val="1"/>
        <c:lblAlgn val="ctr"/>
        <c:lblOffset val="100"/>
      </c:catAx>
      <c:valAx>
        <c:axId val="77379456"/>
        <c:scaling>
          <c:orientation val="minMax"/>
        </c:scaling>
        <c:axPos val="l"/>
        <c:majorGridlines/>
        <c:numFmt formatCode="_(* #,##0.000_);_(* \(#,##0.000\);_(* &quot;-&quot;??_);_(@_)" sourceLinked="1"/>
        <c:majorTickMark val="none"/>
        <c:tickLblPos val="nextTo"/>
        <c:txPr>
          <a:bodyPr/>
          <a:lstStyle/>
          <a:p>
            <a:pPr>
              <a:defRPr lang="en-US"/>
            </a:pPr>
            <a:endParaRPr lang="en-US"/>
          </a:p>
        </c:txPr>
        <c:crossAx val="77377920"/>
        <c:crosses val="autoZero"/>
        <c:crossBetween val="between"/>
      </c:valAx>
    </c:plotArea>
    <c:legend>
      <c:legendPos val="r"/>
      <c:layout>
        <c:manualLayout>
          <c:xMode val="edge"/>
          <c:yMode val="edge"/>
          <c:x val="0.84889078395886464"/>
          <c:y val="0.14601346821721817"/>
          <c:w val="0.14044249883927351"/>
          <c:h val="0.54695448634970345"/>
        </c:manualLayout>
      </c:layout>
      <c:txPr>
        <a:bodyPr/>
        <a:lstStyle/>
        <a:p>
          <a:pPr>
            <a:defRPr lang="en-US" b="1"/>
          </a:pPr>
          <a:endParaRPr lang="en-US"/>
        </a:p>
      </c:txPr>
    </c:legend>
    <c:plotVisOnly val="1"/>
  </c:chart>
  <c:printSettings>
    <c:headerFooter/>
    <c:pageMargins b="0.75000000000001465" l="0.70000000000000062" r="0.70000000000000062" t="0.7500000000000146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lang="en-US"/>
            </a:pPr>
            <a:r>
              <a:rPr lang="en-US" sz="1400"/>
              <a:t>ENVIRONMENTAL SECTOR SUMMARY ANALYSIS</a:t>
            </a:r>
            <a:r>
              <a:rPr lang="en-US" sz="1400" baseline="0"/>
              <a:t> </a:t>
            </a:r>
            <a:r>
              <a:rPr lang="en-US" sz="1400"/>
              <a:t>FOR 2013 CAPITAL BUDGET</a:t>
            </a:r>
          </a:p>
        </c:rich>
      </c:tx>
    </c:title>
    <c:plotArea>
      <c:layout>
        <c:manualLayout>
          <c:layoutTarget val="inner"/>
          <c:xMode val="edge"/>
          <c:yMode val="edge"/>
          <c:x val="9.2745793278907626E-2"/>
          <c:y val="0.13294913202874245"/>
          <c:w val="0.70051392042252358"/>
          <c:h val="0.44185317317909856"/>
        </c:manualLayout>
      </c:layout>
      <c:lineChart>
        <c:grouping val="standard"/>
        <c:ser>
          <c:idx val="0"/>
          <c:order val="0"/>
          <c:tx>
            <c:strRef>
              <c:f>'MDAs Cap Sum'!$C$1913</c:f>
              <c:strCache>
                <c:ptCount val="1"/>
                <c:pt idx="0">
                  <c:v>2013 TREASURY COMPONENT (NM)</c:v>
                </c:pt>
              </c:strCache>
            </c:strRef>
          </c:tx>
          <c:cat>
            <c:strRef>
              <c:f>'MDAs Cap Sum'!$B$1914:$B$1929</c:f>
              <c:strCache>
                <c:ptCount val="16"/>
                <c:pt idx="1">
                  <c:v>Ministry of Lands and Urban Development</c:v>
                </c:pt>
                <c:pt idx="2">
                  <c:v>Ministry of Water Resources</c:v>
                </c:pt>
                <c:pt idx="3">
                  <c:v>RUWASSA</c:v>
                </c:pt>
                <c:pt idx="4">
                  <c:v>Water Corporation</c:v>
                </c:pt>
                <c:pt idx="5">
                  <c:v>Ministry of Environment </c:v>
                </c:pt>
                <c:pt idx="6">
                  <c:v>Forestry Commission</c:v>
                </c:pt>
                <c:pt idx="7">
                  <c:v>ESWAMA</c:v>
                </c:pt>
                <c:pt idx="8">
                  <c:v>Ministry of Rural Development</c:v>
                </c:pt>
                <c:pt idx="9">
                  <c:v>Fire Service Department</c:v>
                </c:pt>
                <c:pt idx="10">
                  <c:v>Min. of Human Development &amp; Poverty Reduction</c:v>
                </c:pt>
                <c:pt idx="11">
                  <c:v>CDP</c:v>
                </c:pt>
                <c:pt idx="12">
                  <c:v>CSDP</c:v>
                </c:pt>
                <c:pt idx="13">
                  <c:v>Ministry of Capital Territory Development</c:v>
                </c:pt>
                <c:pt idx="14">
                  <c:v>Ministry of Housing </c:v>
                </c:pt>
                <c:pt idx="15">
                  <c:v>Housing Corporation</c:v>
                </c:pt>
              </c:strCache>
            </c:strRef>
          </c:cat>
          <c:val>
            <c:numRef>
              <c:f>'MDAs Cap Sum'!$C$1914:$C$1929</c:f>
              <c:numCache>
                <c:formatCode>0.000</c:formatCode>
                <c:ptCount val="16"/>
                <c:pt idx="1">
                  <c:v>870</c:v>
                </c:pt>
                <c:pt idx="2">
                  <c:v>30</c:v>
                </c:pt>
                <c:pt idx="3">
                  <c:v>178.5</c:v>
                </c:pt>
                <c:pt idx="4">
                  <c:v>350</c:v>
                </c:pt>
                <c:pt idx="5">
                  <c:v>135</c:v>
                </c:pt>
                <c:pt idx="6">
                  <c:v>7</c:v>
                </c:pt>
                <c:pt idx="7">
                  <c:v>112.5</c:v>
                </c:pt>
                <c:pt idx="8">
                  <c:v>88</c:v>
                </c:pt>
                <c:pt idx="9">
                  <c:v>20</c:v>
                </c:pt>
                <c:pt idx="10">
                  <c:v>52</c:v>
                </c:pt>
                <c:pt idx="11" formatCode="#,##0.000">
                  <c:v>151</c:v>
                </c:pt>
                <c:pt idx="12">
                  <c:v>400</c:v>
                </c:pt>
                <c:pt idx="13">
                  <c:v>149</c:v>
                </c:pt>
                <c:pt idx="14">
                  <c:v>141</c:v>
                </c:pt>
                <c:pt idx="15">
                  <c:v>79</c:v>
                </c:pt>
              </c:numCache>
            </c:numRef>
          </c:val>
        </c:ser>
        <c:ser>
          <c:idx val="1"/>
          <c:order val="1"/>
          <c:tx>
            <c:strRef>
              <c:f>'MDAs Cap Sum'!$D$1913</c:f>
              <c:strCache>
                <c:ptCount val="1"/>
                <c:pt idx="0">
                  <c:v>2013 EXTERNAL COMPONENT (NM)</c:v>
                </c:pt>
              </c:strCache>
            </c:strRef>
          </c:tx>
          <c:cat>
            <c:strRef>
              <c:f>'MDAs Cap Sum'!$B$1914:$B$1929</c:f>
              <c:strCache>
                <c:ptCount val="16"/>
                <c:pt idx="1">
                  <c:v>Ministry of Lands and Urban Development</c:v>
                </c:pt>
                <c:pt idx="2">
                  <c:v>Ministry of Water Resources</c:v>
                </c:pt>
                <c:pt idx="3">
                  <c:v>RUWASSA</c:v>
                </c:pt>
                <c:pt idx="4">
                  <c:v>Water Corporation</c:v>
                </c:pt>
                <c:pt idx="5">
                  <c:v>Ministry of Environment </c:v>
                </c:pt>
                <c:pt idx="6">
                  <c:v>Forestry Commission</c:v>
                </c:pt>
                <c:pt idx="7">
                  <c:v>ESWAMA</c:v>
                </c:pt>
                <c:pt idx="8">
                  <c:v>Ministry of Rural Development</c:v>
                </c:pt>
                <c:pt idx="9">
                  <c:v>Fire Service Department</c:v>
                </c:pt>
                <c:pt idx="10">
                  <c:v>Min. of Human Development &amp; Poverty Reduction</c:v>
                </c:pt>
                <c:pt idx="11">
                  <c:v>CDP</c:v>
                </c:pt>
                <c:pt idx="12">
                  <c:v>CSDP</c:v>
                </c:pt>
                <c:pt idx="13">
                  <c:v>Ministry of Capital Territory Development</c:v>
                </c:pt>
                <c:pt idx="14">
                  <c:v>Ministry of Housing </c:v>
                </c:pt>
                <c:pt idx="15">
                  <c:v>Housing Corporation</c:v>
                </c:pt>
              </c:strCache>
            </c:strRef>
          </c:cat>
          <c:val>
            <c:numRef>
              <c:f>'MDAs Cap Sum'!$D$1914:$D$1929</c:f>
              <c:numCache>
                <c:formatCode>_(* #,##0.000_);_(* \(#,##0.000\);_(* "-"??_);_(@_)</c:formatCode>
                <c:ptCount val="16"/>
                <c:pt idx="1">
                  <c:v>0</c:v>
                </c:pt>
                <c:pt idx="2">
                  <c:v>0</c:v>
                </c:pt>
                <c:pt idx="3">
                  <c:v>235</c:v>
                </c:pt>
                <c:pt idx="4">
                  <c:v>295</c:v>
                </c:pt>
                <c:pt idx="5">
                  <c:v>0</c:v>
                </c:pt>
                <c:pt idx="6">
                  <c:v>0</c:v>
                </c:pt>
                <c:pt idx="7">
                  <c:v>0</c:v>
                </c:pt>
                <c:pt idx="8">
                  <c:v>0</c:v>
                </c:pt>
                <c:pt idx="9">
                  <c:v>0</c:v>
                </c:pt>
                <c:pt idx="10">
                  <c:v>100</c:v>
                </c:pt>
                <c:pt idx="11">
                  <c:v>0</c:v>
                </c:pt>
                <c:pt idx="12">
                  <c:v>150</c:v>
                </c:pt>
                <c:pt idx="13">
                  <c:v>0</c:v>
                </c:pt>
                <c:pt idx="14">
                  <c:v>0</c:v>
                </c:pt>
                <c:pt idx="15">
                  <c:v>0</c:v>
                </c:pt>
              </c:numCache>
            </c:numRef>
          </c:val>
        </c:ser>
        <c:marker val="1"/>
        <c:axId val="76171520"/>
        <c:axId val="76177408"/>
      </c:lineChart>
      <c:catAx>
        <c:axId val="76171520"/>
        <c:scaling>
          <c:orientation val="minMax"/>
        </c:scaling>
        <c:axPos val="b"/>
        <c:numFmt formatCode="General" sourceLinked="1"/>
        <c:majorTickMark val="none"/>
        <c:tickLblPos val="nextTo"/>
        <c:txPr>
          <a:bodyPr/>
          <a:lstStyle/>
          <a:p>
            <a:pPr>
              <a:defRPr lang="en-US">
                <a:latin typeface="+mn-lt"/>
              </a:defRPr>
            </a:pPr>
            <a:endParaRPr lang="en-US"/>
          </a:p>
        </c:txPr>
        <c:crossAx val="76177408"/>
        <c:crosses val="autoZero"/>
        <c:auto val="1"/>
        <c:lblAlgn val="ctr"/>
        <c:lblOffset val="100"/>
      </c:catAx>
      <c:valAx>
        <c:axId val="76177408"/>
        <c:scaling>
          <c:orientation val="minMax"/>
        </c:scaling>
        <c:axPos val="l"/>
        <c:majorGridlines/>
        <c:title>
          <c:txPr>
            <a:bodyPr/>
            <a:lstStyle/>
            <a:p>
              <a:pPr>
                <a:defRPr lang="en-US"/>
              </a:pPr>
              <a:endParaRPr lang="en-US"/>
            </a:p>
          </c:txPr>
        </c:title>
        <c:numFmt formatCode="General" sourceLinked="1"/>
        <c:majorTickMark val="none"/>
        <c:tickLblPos val="nextTo"/>
        <c:txPr>
          <a:bodyPr/>
          <a:lstStyle/>
          <a:p>
            <a:pPr>
              <a:defRPr lang="en-US"/>
            </a:pPr>
            <a:endParaRPr lang="en-US"/>
          </a:p>
        </c:txPr>
        <c:crossAx val="76171520"/>
        <c:crosses val="autoZero"/>
        <c:crossBetween val="between"/>
      </c:valAx>
    </c:plotArea>
    <c:legend>
      <c:legendPos val="r"/>
      <c:layout>
        <c:manualLayout>
          <c:xMode val="edge"/>
          <c:yMode val="edge"/>
          <c:x val="0.81779959100204502"/>
          <c:y val="0.32113346421509636"/>
          <c:w val="0.17238445807770991"/>
          <c:h val="0.29013700365202333"/>
        </c:manualLayout>
      </c:layout>
      <c:txPr>
        <a:bodyPr/>
        <a:lstStyle/>
        <a:p>
          <a:pPr>
            <a:defRPr lang="en-US" b="1"/>
          </a:pPr>
          <a:endParaRPr lang="en-US"/>
        </a:p>
      </c:txPr>
    </c:legend>
    <c:plotVisOnly val="1"/>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lang="en-US" sz="1400"/>
            </a:pPr>
            <a:r>
              <a:rPr lang="en-US" sz="1400"/>
              <a:t>GENERAL ADMINISTRATION SUMMARY ANALYSIS FOR 2013 CAPITAL</a:t>
            </a:r>
            <a:r>
              <a:rPr lang="en-US" sz="1400" baseline="0"/>
              <a:t> </a:t>
            </a:r>
            <a:r>
              <a:rPr lang="en-US" sz="1400"/>
              <a:t>BUDGET</a:t>
            </a:r>
          </a:p>
        </c:rich>
      </c:tx>
    </c:title>
    <c:plotArea>
      <c:layout>
        <c:manualLayout>
          <c:layoutTarget val="inner"/>
          <c:xMode val="edge"/>
          <c:yMode val="edge"/>
          <c:x val="8.8406808798025399E-2"/>
          <c:y val="0.13469968870170299"/>
          <c:w val="0.66504348359964716"/>
          <c:h val="0.38514191540010989"/>
        </c:manualLayout>
      </c:layout>
      <c:lineChart>
        <c:grouping val="standard"/>
        <c:ser>
          <c:idx val="0"/>
          <c:order val="0"/>
          <c:tx>
            <c:strRef>
              <c:f>'MDAs Cap Sum'!$C$1952</c:f>
              <c:strCache>
                <c:ptCount val="1"/>
                <c:pt idx="0">
                  <c:v>2013 TREASURY COMPONENT (NM)</c:v>
                </c:pt>
              </c:strCache>
            </c:strRef>
          </c:tx>
          <c:cat>
            <c:strRef>
              <c:f>'MDAs Cap Sum'!$B$1953:$B$1978</c:f>
              <c:strCache>
                <c:ptCount val="26"/>
                <c:pt idx="1">
                  <c:v>Office of the Governor</c:v>
                </c:pt>
                <c:pt idx="2">
                  <c:v>PDI</c:v>
                </c:pt>
                <c:pt idx="3">
                  <c:v>Office of the Deputy Governor</c:v>
                </c:pt>
                <c:pt idx="4">
                  <c:v>SSG's Office</c:v>
                </c:pt>
                <c:pt idx="5">
                  <c:v>Office of Head of Service</c:v>
                </c:pt>
                <c:pt idx="6">
                  <c:v>State Planning Commission/Counterpart Funds</c:v>
                </c:pt>
                <c:pt idx="7">
                  <c:v>Civil Service Commission</c:v>
                </c:pt>
                <c:pt idx="8">
                  <c:v>Ministry of Local Government </c:v>
                </c:pt>
                <c:pt idx="9">
                  <c:v>Local Government Service Commission</c:v>
                </c:pt>
                <c:pt idx="10">
                  <c:v>ENSIEC</c:v>
                </c:pt>
                <c:pt idx="11">
                  <c:v>Ministry of Justice</c:v>
                </c:pt>
                <c:pt idx="12">
                  <c:v>Ministry of Interministerial Affairs</c:v>
                </c:pt>
                <c:pt idx="13">
                  <c:v>Office of the Auditor-General of Local Government</c:v>
                </c:pt>
                <c:pt idx="14">
                  <c:v>Office of the State Auditor-General</c:v>
                </c:pt>
                <c:pt idx="15">
                  <c:v>Enugu State Emergency Management Agency</c:v>
                </c:pt>
                <c:pt idx="16">
                  <c:v>Budget Monitoring and Due Process (BMDP)</c:v>
                </c:pt>
                <c:pt idx="17">
                  <c:v>Ministry of Chieftancy Matters</c:v>
                </c:pt>
                <c:pt idx="18">
                  <c:v>Volunteer Service Agency</c:v>
                </c:pt>
                <c:pt idx="19">
                  <c:v>The Legislature (State House of Assembly)</c:v>
                </c:pt>
                <c:pt idx="20">
                  <c:v>The Judiciary</c:v>
                </c:pt>
                <c:pt idx="21">
                  <c:v>Administrator-General/Public Trustee Agency</c:v>
                </c:pt>
                <c:pt idx="22">
                  <c:v>Citizen's Right and Mediation Centre</c:v>
                </c:pt>
                <c:pt idx="23">
                  <c:v>Judicial Service Commission</c:v>
                </c:pt>
                <c:pt idx="24">
                  <c:v>Customary Court of Appeal</c:v>
                </c:pt>
                <c:pt idx="25">
                  <c:v>Ministry of Labour</c:v>
                </c:pt>
              </c:strCache>
            </c:strRef>
          </c:cat>
          <c:val>
            <c:numRef>
              <c:f>'MDAs Cap Sum'!$C$1953:$C$1978</c:f>
              <c:numCache>
                <c:formatCode>_(* #,##0.000_);_(* \(#,##0.000\);_(* "-"??_);_(@_)</c:formatCode>
                <c:ptCount val="26"/>
                <c:pt idx="1">
                  <c:v>627</c:v>
                </c:pt>
                <c:pt idx="2">
                  <c:v>286</c:v>
                </c:pt>
                <c:pt idx="3">
                  <c:v>27</c:v>
                </c:pt>
                <c:pt idx="4">
                  <c:v>98.083000000000013</c:v>
                </c:pt>
                <c:pt idx="5">
                  <c:v>39.950000000000003</c:v>
                </c:pt>
                <c:pt idx="6">
                  <c:v>1081.5999999999999</c:v>
                </c:pt>
                <c:pt idx="7">
                  <c:v>4.5</c:v>
                </c:pt>
                <c:pt idx="8">
                  <c:v>14.5</c:v>
                </c:pt>
                <c:pt idx="9">
                  <c:v>5</c:v>
                </c:pt>
                <c:pt idx="10">
                  <c:v>51.7</c:v>
                </c:pt>
                <c:pt idx="11">
                  <c:v>42</c:v>
                </c:pt>
                <c:pt idx="12">
                  <c:v>5</c:v>
                </c:pt>
                <c:pt idx="13">
                  <c:v>7.5</c:v>
                </c:pt>
                <c:pt idx="14">
                  <c:v>7</c:v>
                </c:pt>
                <c:pt idx="15">
                  <c:v>16</c:v>
                </c:pt>
                <c:pt idx="16">
                  <c:v>16</c:v>
                </c:pt>
                <c:pt idx="17">
                  <c:v>22</c:v>
                </c:pt>
                <c:pt idx="18">
                  <c:v>5</c:v>
                </c:pt>
                <c:pt idx="19">
                  <c:v>100</c:v>
                </c:pt>
                <c:pt idx="20">
                  <c:v>228</c:v>
                </c:pt>
                <c:pt idx="21">
                  <c:v>0.5</c:v>
                </c:pt>
                <c:pt idx="22">
                  <c:v>6</c:v>
                </c:pt>
                <c:pt idx="23">
                  <c:v>7</c:v>
                </c:pt>
                <c:pt idx="24">
                  <c:v>27.5</c:v>
                </c:pt>
                <c:pt idx="25">
                  <c:v>10.4</c:v>
                </c:pt>
              </c:numCache>
            </c:numRef>
          </c:val>
        </c:ser>
        <c:marker val="1"/>
        <c:axId val="76197888"/>
        <c:axId val="76199424"/>
      </c:lineChart>
      <c:catAx>
        <c:axId val="76197888"/>
        <c:scaling>
          <c:orientation val="minMax"/>
        </c:scaling>
        <c:axPos val="b"/>
        <c:numFmt formatCode="General" sourceLinked="1"/>
        <c:majorTickMark val="none"/>
        <c:tickLblPos val="nextTo"/>
        <c:txPr>
          <a:bodyPr/>
          <a:lstStyle/>
          <a:p>
            <a:pPr>
              <a:defRPr lang="en-US"/>
            </a:pPr>
            <a:endParaRPr lang="en-US"/>
          </a:p>
        </c:txPr>
        <c:crossAx val="76199424"/>
        <c:crosses val="autoZero"/>
        <c:auto val="1"/>
        <c:lblAlgn val="ctr"/>
        <c:lblOffset val="100"/>
      </c:catAx>
      <c:valAx>
        <c:axId val="76199424"/>
        <c:scaling>
          <c:orientation val="minMax"/>
        </c:scaling>
        <c:axPos val="l"/>
        <c:majorGridlines/>
        <c:title>
          <c:txPr>
            <a:bodyPr/>
            <a:lstStyle/>
            <a:p>
              <a:pPr>
                <a:defRPr lang="en-US"/>
              </a:pPr>
              <a:endParaRPr lang="en-US"/>
            </a:p>
          </c:txPr>
        </c:title>
        <c:numFmt formatCode="General" sourceLinked="1"/>
        <c:majorTickMark val="none"/>
        <c:tickLblPos val="nextTo"/>
        <c:txPr>
          <a:bodyPr/>
          <a:lstStyle/>
          <a:p>
            <a:pPr>
              <a:defRPr lang="en-US"/>
            </a:pPr>
            <a:endParaRPr lang="en-US"/>
          </a:p>
        </c:txPr>
        <c:crossAx val="76197888"/>
        <c:crosses val="autoZero"/>
        <c:crossBetween val="between"/>
      </c:valAx>
    </c:plotArea>
    <c:legend>
      <c:legendPos val="r"/>
      <c:layout>
        <c:manualLayout>
          <c:xMode val="edge"/>
          <c:yMode val="edge"/>
          <c:x val="0.84545808966861602"/>
          <c:y val="0.35187419886468513"/>
          <c:w val="0.14518518518518544"/>
          <c:h val="0.22900354025514252"/>
        </c:manualLayout>
      </c:layout>
      <c:txPr>
        <a:bodyPr/>
        <a:lstStyle/>
        <a:p>
          <a:pPr>
            <a:defRPr lang="en-US" b="1"/>
          </a:pPr>
          <a:endParaRPr lang="en-US"/>
        </a:p>
      </c:txPr>
    </c:legend>
    <c:plotVisOnly val="1"/>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ZA"/>
  <c:chart>
    <c:title>
      <c:tx>
        <c:rich>
          <a:bodyPr/>
          <a:lstStyle/>
          <a:p>
            <a:pPr>
              <a:defRPr lang="en-US"/>
            </a:pPr>
            <a:r>
              <a:rPr lang="en-US" sz="1400" b="1" i="0" baseline="0">
                <a:latin typeface="+mn-lt"/>
              </a:rPr>
              <a:t>SOCIAL SERVICE SECTOR SUMMARY ANALYSIS FOR 2013 CAPITAL BUDGET</a:t>
            </a:r>
            <a:endParaRPr lang="en-US" sz="1400">
              <a:latin typeface="+mn-lt"/>
            </a:endParaRPr>
          </a:p>
        </c:rich>
      </c:tx>
    </c:title>
    <c:plotArea>
      <c:layout>
        <c:manualLayout>
          <c:layoutTarget val="inner"/>
          <c:xMode val="edge"/>
          <c:yMode val="edge"/>
          <c:x val="6.2437873297153522E-2"/>
          <c:y val="0.12630364876074068"/>
          <c:w val="0.77443035467114474"/>
          <c:h val="0.34940496468808296"/>
        </c:manualLayout>
      </c:layout>
      <c:lineChart>
        <c:grouping val="standard"/>
        <c:ser>
          <c:idx val="0"/>
          <c:order val="0"/>
          <c:tx>
            <c:strRef>
              <c:f>'MDAs Cap Sum'!$C$1836</c:f>
              <c:strCache>
                <c:ptCount val="1"/>
                <c:pt idx="0">
                  <c:v>2013 TREASURY COMPONENT (NM)</c:v>
                </c:pt>
              </c:strCache>
            </c:strRef>
          </c:tx>
          <c:cat>
            <c:strRef>
              <c:f>'MDAs Cap Sum'!$B$1837:$B$1861</c:f>
              <c:strCache>
                <c:ptCount val="25"/>
                <c:pt idx="1">
                  <c:v>Ministry of Education</c:v>
                </c:pt>
                <c:pt idx="2">
                  <c:v>State Agency for Mass Literacy,Adult and Non Formal Education</c:v>
                </c:pt>
                <c:pt idx="3">
                  <c:v>ENSUBEB</c:v>
                </c:pt>
                <c:pt idx="4">
                  <c:v>PPSMB</c:v>
                </c:pt>
                <c:pt idx="5">
                  <c:v>Enugu State University of Science &amp; Technology (ESUT)</c:v>
                </c:pt>
                <c:pt idx="6">
                  <c:v>IMT</c:v>
                </c:pt>
                <c:pt idx="7">
                  <c:v>Enugu State College of Education (Tech)</c:v>
                </c:pt>
                <c:pt idx="8">
                  <c:v>Science, Technical &amp; Vocational Schools Mgt Board </c:v>
                </c:pt>
                <c:pt idx="9">
                  <c:v>Enugu State Scholarship and Loans Board </c:v>
                </c:pt>
                <c:pt idx="10">
                  <c:v>Enugu State Library Board </c:v>
                </c:pt>
                <c:pt idx="11">
                  <c:v>Ministry of Health</c:v>
                </c:pt>
                <c:pt idx="12">
                  <c:v>ESUT Teaching Hospital, Parklane </c:v>
                </c:pt>
                <c:pt idx="13">
                  <c:v>Enugu State Agency for the Control of HIV/AIDS (ENSACA)</c:v>
                </c:pt>
                <c:pt idx="14">
                  <c:v>Ministry of Information</c:v>
                </c:pt>
                <c:pt idx="15">
                  <c:v>Ministry of Culture &amp; Tourism</c:v>
                </c:pt>
                <c:pt idx="16">
                  <c:v>State Tourism Board </c:v>
                </c:pt>
                <c:pt idx="17">
                  <c:v>Council for Arts and Culture</c:v>
                </c:pt>
                <c:pt idx="18">
                  <c:v>Government Printing Press</c:v>
                </c:pt>
                <c:pt idx="19">
                  <c:v>Enugu State Printing and Publishing Corporation </c:v>
                </c:pt>
                <c:pt idx="20">
                  <c:v>Enugu State Broadcasting Service (ESBS) Radio/TV</c:v>
                </c:pt>
                <c:pt idx="21">
                  <c:v>Ministry of Gender Affairs and Social Development </c:v>
                </c:pt>
                <c:pt idx="22">
                  <c:v>Ministry of Youths and Sports</c:v>
                </c:pt>
                <c:pt idx="23">
                  <c:v>Game Village Awgu - Youths &amp; Sports</c:v>
                </c:pt>
                <c:pt idx="24">
                  <c:v>Rangers Management Corporation</c:v>
                </c:pt>
              </c:strCache>
            </c:strRef>
          </c:cat>
          <c:val>
            <c:numRef>
              <c:f>'MDAs Cap Sum'!$C$1837:$C$1861</c:f>
              <c:numCache>
                <c:formatCode>_(* #,##0.000_);_(* \(#,##0.000\);_(* "-"??_);_(@_)</c:formatCode>
                <c:ptCount val="25"/>
                <c:pt idx="1">
                  <c:v>1918.2940000000001</c:v>
                </c:pt>
                <c:pt idx="2">
                  <c:v>16</c:v>
                </c:pt>
                <c:pt idx="3">
                  <c:v>390.78099999999995</c:v>
                </c:pt>
                <c:pt idx="4">
                  <c:v>20</c:v>
                </c:pt>
                <c:pt idx="5">
                  <c:v>195</c:v>
                </c:pt>
                <c:pt idx="6">
                  <c:v>119</c:v>
                </c:pt>
                <c:pt idx="7">
                  <c:v>111.21899999999999</c:v>
                </c:pt>
                <c:pt idx="8">
                  <c:v>57.300000000000004</c:v>
                </c:pt>
                <c:pt idx="9">
                  <c:v>8</c:v>
                </c:pt>
                <c:pt idx="10">
                  <c:v>5.5</c:v>
                </c:pt>
                <c:pt idx="11">
                  <c:v>2865.8</c:v>
                </c:pt>
                <c:pt idx="12">
                  <c:v>134.5</c:v>
                </c:pt>
                <c:pt idx="13">
                  <c:v>8.5</c:v>
                </c:pt>
                <c:pt idx="14">
                  <c:v>35</c:v>
                </c:pt>
                <c:pt idx="15">
                  <c:v>2708.5</c:v>
                </c:pt>
                <c:pt idx="16">
                  <c:v>24</c:v>
                </c:pt>
                <c:pt idx="17">
                  <c:v>206.2</c:v>
                </c:pt>
                <c:pt idx="18">
                  <c:v>84</c:v>
                </c:pt>
                <c:pt idx="19">
                  <c:v>21.5</c:v>
                </c:pt>
                <c:pt idx="20">
                  <c:v>37</c:v>
                </c:pt>
                <c:pt idx="21">
                  <c:v>88</c:v>
                </c:pt>
                <c:pt idx="22">
                  <c:v>119</c:v>
                </c:pt>
                <c:pt idx="23">
                  <c:v>2</c:v>
                </c:pt>
                <c:pt idx="24">
                  <c:v>2.5</c:v>
                </c:pt>
              </c:numCache>
            </c:numRef>
          </c:val>
        </c:ser>
        <c:ser>
          <c:idx val="1"/>
          <c:order val="1"/>
          <c:tx>
            <c:strRef>
              <c:f>'MDAs Cap Sum'!$D$1836</c:f>
              <c:strCache>
                <c:ptCount val="1"/>
                <c:pt idx="0">
                  <c:v>2013 EXTERNAL COMPONENT (NM)</c:v>
                </c:pt>
              </c:strCache>
            </c:strRef>
          </c:tx>
          <c:cat>
            <c:strRef>
              <c:f>'MDAs Cap Sum'!$B$1837:$B$1861</c:f>
              <c:strCache>
                <c:ptCount val="25"/>
                <c:pt idx="1">
                  <c:v>Ministry of Education</c:v>
                </c:pt>
                <c:pt idx="2">
                  <c:v>State Agency for Mass Literacy,Adult and Non Formal Education</c:v>
                </c:pt>
                <c:pt idx="3">
                  <c:v>ENSUBEB</c:v>
                </c:pt>
                <c:pt idx="4">
                  <c:v>PPSMB</c:v>
                </c:pt>
                <c:pt idx="5">
                  <c:v>Enugu State University of Science &amp; Technology (ESUT)</c:v>
                </c:pt>
                <c:pt idx="6">
                  <c:v>IMT</c:v>
                </c:pt>
                <c:pt idx="7">
                  <c:v>Enugu State College of Education (Tech)</c:v>
                </c:pt>
                <c:pt idx="8">
                  <c:v>Science, Technical &amp; Vocational Schools Mgt Board </c:v>
                </c:pt>
                <c:pt idx="9">
                  <c:v>Enugu State Scholarship and Loans Board </c:v>
                </c:pt>
                <c:pt idx="10">
                  <c:v>Enugu State Library Board </c:v>
                </c:pt>
                <c:pt idx="11">
                  <c:v>Ministry of Health</c:v>
                </c:pt>
                <c:pt idx="12">
                  <c:v>ESUT Teaching Hospital, Parklane </c:v>
                </c:pt>
                <c:pt idx="13">
                  <c:v>Enugu State Agency for the Control of HIV/AIDS (ENSACA)</c:v>
                </c:pt>
                <c:pt idx="14">
                  <c:v>Ministry of Information</c:v>
                </c:pt>
                <c:pt idx="15">
                  <c:v>Ministry of Culture &amp; Tourism</c:v>
                </c:pt>
                <c:pt idx="16">
                  <c:v>State Tourism Board </c:v>
                </c:pt>
                <c:pt idx="17">
                  <c:v>Council for Arts and Culture</c:v>
                </c:pt>
                <c:pt idx="18">
                  <c:v>Government Printing Press</c:v>
                </c:pt>
                <c:pt idx="19">
                  <c:v>Enugu State Printing and Publishing Corporation </c:v>
                </c:pt>
                <c:pt idx="20">
                  <c:v>Enugu State Broadcasting Service (ESBS) Radio/TV</c:v>
                </c:pt>
                <c:pt idx="21">
                  <c:v>Ministry of Gender Affairs and Social Development </c:v>
                </c:pt>
                <c:pt idx="22">
                  <c:v>Ministry of Youths and Sports</c:v>
                </c:pt>
                <c:pt idx="23">
                  <c:v>Game Village Awgu - Youths &amp; Sports</c:v>
                </c:pt>
                <c:pt idx="24">
                  <c:v>Rangers Management Corporation</c:v>
                </c:pt>
              </c:strCache>
            </c:strRef>
          </c:cat>
          <c:val>
            <c:numRef>
              <c:f>'MDAs Cap Sum'!$D$1837:$D$1861</c:f>
              <c:numCache>
                <c:formatCode>_(* #,##0.000_);_(* \(#,##0.000\);_(* "-"??_);_(@_)</c:formatCode>
                <c:ptCount val="25"/>
                <c:pt idx="1">
                  <c:v>0</c:v>
                </c:pt>
                <c:pt idx="2">
                  <c:v>0</c:v>
                </c:pt>
                <c:pt idx="3">
                  <c:v>582</c:v>
                </c:pt>
                <c:pt idx="4">
                  <c:v>0</c:v>
                </c:pt>
                <c:pt idx="5">
                  <c:v>0</c:v>
                </c:pt>
                <c:pt idx="6">
                  <c:v>0</c:v>
                </c:pt>
                <c:pt idx="7">
                  <c:v>2.6</c:v>
                </c:pt>
                <c:pt idx="8">
                  <c:v>0</c:v>
                </c:pt>
                <c:pt idx="9">
                  <c:v>0</c:v>
                </c:pt>
                <c:pt idx="10">
                  <c:v>0</c:v>
                </c:pt>
                <c:pt idx="11">
                  <c:v>550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marker val="1"/>
        <c:axId val="75589888"/>
        <c:axId val="75595776"/>
      </c:lineChart>
      <c:catAx>
        <c:axId val="75589888"/>
        <c:scaling>
          <c:orientation val="minMax"/>
        </c:scaling>
        <c:axPos val="b"/>
        <c:numFmt formatCode="General" sourceLinked="1"/>
        <c:majorTickMark val="none"/>
        <c:tickLblPos val="nextTo"/>
        <c:txPr>
          <a:bodyPr/>
          <a:lstStyle/>
          <a:p>
            <a:pPr>
              <a:defRPr lang="en-US"/>
            </a:pPr>
            <a:endParaRPr lang="en-US"/>
          </a:p>
        </c:txPr>
        <c:crossAx val="75595776"/>
        <c:crosses val="autoZero"/>
        <c:auto val="1"/>
        <c:lblAlgn val="ctr"/>
        <c:lblOffset val="100"/>
      </c:catAx>
      <c:valAx>
        <c:axId val="75595776"/>
        <c:scaling>
          <c:orientation val="minMax"/>
        </c:scaling>
        <c:axPos val="l"/>
        <c:majorGridlines/>
        <c:title>
          <c:txPr>
            <a:bodyPr/>
            <a:lstStyle/>
            <a:p>
              <a:pPr>
                <a:defRPr lang="en-US"/>
              </a:pPr>
              <a:endParaRPr lang="en-US"/>
            </a:p>
          </c:txPr>
        </c:title>
        <c:numFmt formatCode="General" sourceLinked="1"/>
        <c:majorTickMark val="none"/>
        <c:tickLblPos val="nextTo"/>
        <c:txPr>
          <a:bodyPr/>
          <a:lstStyle/>
          <a:p>
            <a:pPr>
              <a:defRPr lang="en-US"/>
            </a:pPr>
            <a:endParaRPr lang="en-US"/>
          </a:p>
        </c:txPr>
        <c:crossAx val="75589888"/>
        <c:crosses val="autoZero"/>
        <c:crossBetween val="between"/>
      </c:valAx>
    </c:plotArea>
    <c:legend>
      <c:legendPos val="r"/>
      <c:layout>
        <c:manualLayout>
          <c:xMode val="edge"/>
          <c:yMode val="edge"/>
          <c:x val="0.86459221384067975"/>
          <c:y val="0.28686132983377088"/>
          <c:w val="0.12544515188099964"/>
          <c:h val="0.464086738693889"/>
        </c:manualLayout>
      </c:layout>
      <c:txPr>
        <a:bodyPr/>
        <a:lstStyle/>
        <a:p>
          <a:pPr>
            <a:defRPr lang="en-US" b="1"/>
          </a:pPr>
          <a:endParaRPr lang="en-US"/>
        </a:p>
      </c:txPr>
    </c:legend>
    <c:plotVisOnly val="1"/>
  </c:chart>
  <c:printSettings>
    <c:headerFooter/>
    <c:pageMargins b="0.75000000000001465" l="0.70000000000000062" r="0.70000000000000062" t="0.75000000000001465" header="0.30000000000000032" footer="0.30000000000000032"/>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xdr:col>
      <xdr:colOff>3390900</xdr:colOff>
      <xdr:row>1538</xdr:row>
      <xdr:rowOff>38100</xdr:rowOff>
    </xdr:from>
    <xdr:to>
      <xdr:col>1</xdr:col>
      <xdr:colOff>3924300</xdr:colOff>
      <xdr:row>1543</xdr:row>
      <xdr:rowOff>152400</xdr:rowOff>
    </xdr:to>
    <xdr:sp macro="" textlink="">
      <xdr:nvSpPr>
        <xdr:cNvPr id="2" name="Right Brace 1"/>
        <xdr:cNvSpPr/>
      </xdr:nvSpPr>
      <xdr:spPr>
        <a:xfrm>
          <a:off x="1219200" y="229971600"/>
          <a:ext cx="0" cy="10668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en-US" sz="1100">
            <a:ln>
              <a:solidFill>
                <a:sysClr val="windowText" lastClr="000000"/>
              </a:solidFill>
            </a:ln>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1370</xdr:row>
      <xdr:rowOff>76200</xdr:rowOff>
    </xdr:from>
    <xdr:to>
      <xdr:col>6</xdr:col>
      <xdr:colOff>276225</xdr:colOff>
      <xdr:row>1389</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9524</xdr:colOff>
      <xdr:row>1403</xdr:row>
      <xdr:rowOff>95250</xdr:rowOff>
    </xdr:from>
    <xdr:to>
      <xdr:col>6</xdr:col>
      <xdr:colOff>266700</xdr:colOff>
      <xdr:row>1421</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1722</xdr:row>
      <xdr:rowOff>19050</xdr:rowOff>
    </xdr:from>
    <xdr:to>
      <xdr:col>5</xdr:col>
      <xdr:colOff>504825</xdr:colOff>
      <xdr:row>1752</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123825</xdr:colOff>
      <xdr:row>1801</xdr:row>
      <xdr:rowOff>57150</xdr:rowOff>
    </xdr:from>
    <xdr:to>
      <xdr:col>6</xdr:col>
      <xdr:colOff>495300</xdr:colOff>
      <xdr:row>1831</xdr:row>
      <xdr:rowOff>76200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47625</xdr:colOff>
      <xdr:row>1816</xdr:row>
      <xdr:rowOff>114302</xdr:rowOff>
    </xdr:from>
    <xdr:to>
      <xdr:col>6</xdr:col>
      <xdr:colOff>533400</xdr:colOff>
      <xdr:row>1831</xdr:row>
      <xdr:rowOff>19051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161924</xdr:colOff>
      <xdr:row>1930</xdr:row>
      <xdr:rowOff>104775</xdr:rowOff>
    </xdr:from>
    <xdr:to>
      <xdr:col>6</xdr:col>
      <xdr:colOff>19050</xdr:colOff>
      <xdr:row>1948</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1989</xdr:row>
      <xdr:rowOff>66674</xdr:rowOff>
    </xdr:from>
    <xdr:to>
      <xdr:col>6</xdr:col>
      <xdr:colOff>171450</xdr:colOff>
      <xdr:row>2019</xdr:row>
      <xdr:rowOff>114300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161924</xdr:colOff>
      <xdr:row>1874</xdr:row>
      <xdr:rowOff>28574</xdr:rowOff>
    </xdr:from>
    <xdr:to>
      <xdr:col>6</xdr:col>
      <xdr:colOff>9525</xdr:colOff>
      <xdr:row>1903</xdr:row>
      <xdr:rowOff>38100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76200</xdr:colOff>
      <xdr:row>4013</xdr:row>
      <xdr:rowOff>1390650</xdr:rowOff>
    </xdr:from>
    <xdr:to>
      <xdr:col>8</xdr:col>
      <xdr:colOff>1000125</xdr:colOff>
      <xdr:row>4014</xdr:row>
      <xdr:rowOff>0</xdr:rowOff>
    </xdr:to>
    <xdr:sp macro="" textlink="">
      <xdr:nvSpPr>
        <xdr:cNvPr id="2" name="Rectangle 11"/>
        <xdr:cNvSpPr>
          <a:spLocks noChangeArrowheads="1"/>
        </xdr:cNvSpPr>
      </xdr:nvSpPr>
      <xdr:spPr bwMode="auto">
        <a:xfrm>
          <a:off x="6276975" y="978227025"/>
          <a:ext cx="504825" cy="0"/>
        </a:xfrm>
        <a:prstGeom prst="rect">
          <a:avLst/>
        </a:prstGeom>
        <a:noFill/>
        <a:ln w="9525">
          <a:noFill/>
          <a:miter lim="800000"/>
          <a:headEnd/>
          <a:tailEnd/>
        </a:ln>
      </xdr:spPr>
    </xdr:sp>
    <xdr:clientData/>
  </xdr:twoCellAnchor>
  <xdr:twoCellAnchor>
    <xdr:from>
      <xdr:col>7</xdr:col>
      <xdr:colOff>76200</xdr:colOff>
      <xdr:row>4013</xdr:row>
      <xdr:rowOff>1390650</xdr:rowOff>
    </xdr:from>
    <xdr:to>
      <xdr:col>7</xdr:col>
      <xdr:colOff>1000125</xdr:colOff>
      <xdr:row>4014</xdr:row>
      <xdr:rowOff>0</xdr:rowOff>
    </xdr:to>
    <xdr:sp macro="" textlink="">
      <xdr:nvSpPr>
        <xdr:cNvPr id="3" name="Rectangle 80"/>
        <xdr:cNvSpPr>
          <a:spLocks noChangeArrowheads="1"/>
        </xdr:cNvSpPr>
      </xdr:nvSpPr>
      <xdr:spPr bwMode="auto">
        <a:xfrm>
          <a:off x="5743575" y="978227025"/>
          <a:ext cx="457200" cy="0"/>
        </a:xfrm>
        <a:prstGeom prst="rect">
          <a:avLst/>
        </a:prstGeom>
        <a:noFill/>
        <a:ln w="9525">
          <a:noFill/>
          <a:miter lim="800000"/>
          <a:headEnd/>
          <a:tailEnd/>
        </a:ln>
      </xdr:spPr>
    </xdr:sp>
    <xdr:clientData/>
  </xdr:twoCellAnchor>
  <xdr:twoCellAnchor>
    <xdr:from>
      <xdr:col>8</xdr:col>
      <xdr:colOff>76200</xdr:colOff>
      <xdr:row>4013</xdr:row>
      <xdr:rowOff>1390650</xdr:rowOff>
    </xdr:from>
    <xdr:to>
      <xdr:col>8</xdr:col>
      <xdr:colOff>1000125</xdr:colOff>
      <xdr:row>4014</xdr:row>
      <xdr:rowOff>0</xdr:rowOff>
    </xdr:to>
    <xdr:sp macro="" textlink="">
      <xdr:nvSpPr>
        <xdr:cNvPr id="4" name="Rectangle 11"/>
        <xdr:cNvSpPr>
          <a:spLocks noChangeArrowheads="1"/>
        </xdr:cNvSpPr>
      </xdr:nvSpPr>
      <xdr:spPr bwMode="auto">
        <a:xfrm>
          <a:off x="6276975" y="978227025"/>
          <a:ext cx="504825" cy="0"/>
        </a:xfrm>
        <a:prstGeom prst="rect">
          <a:avLst/>
        </a:prstGeom>
        <a:noFill/>
        <a:ln w="9525">
          <a:noFill/>
          <a:miter lim="800000"/>
          <a:headEnd/>
          <a:tailEnd/>
        </a:ln>
      </xdr:spPr>
    </xdr:sp>
    <xdr:clientData/>
  </xdr:twoCellAnchor>
  <xdr:twoCellAnchor>
    <xdr:from>
      <xdr:col>7</xdr:col>
      <xdr:colOff>76200</xdr:colOff>
      <xdr:row>4013</xdr:row>
      <xdr:rowOff>1390650</xdr:rowOff>
    </xdr:from>
    <xdr:to>
      <xdr:col>7</xdr:col>
      <xdr:colOff>1000125</xdr:colOff>
      <xdr:row>4014</xdr:row>
      <xdr:rowOff>0</xdr:rowOff>
    </xdr:to>
    <xdr:sp macro="" textlink="">
      <xdr:nvSpPr>
        <xdr:cNvPr id="5" name="Rectangle 80"/>
        <xdr:cNvSpPr>
          <a:spLocks noChangeArrowheads="1"/>
        </xdr:cNvSpPr>
      </xdr:nvSpPr>
      <xdr:spPr bwMode="auto">
        <a:xfrm>
          <a:off x="5743575" y="978227025"/>
          <a:ext cx="457200" cy="0"/>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ka/Documents/ENUGU%20STATE%20BUDGET%202013%20Final%20versio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UDGET SIZE"/>
      <sheetName val="Resource Envl main"/>
      <sheetName val="Rev Summary"/>
      <sheetName val="Rev Breakdown"/>
      <sheetName val="Retained Rev"/>
      <sheetName val="Cap Reciepts main"/>
      <sheetName val="Main Sector Sum"/>
      <sheetName val="Cap Sector Sum"/>
      <sheetName val="Thematic Sum"/>
      <sheetName val="Cap Thematic Sum"/>
      <sheetName val="Sheet1 (2)"/>
      <sheetName val="MDAs Rec Sum"/>
      <sheetName val="MDAs Cap Sum"/>
      <sheetName val="Cap Exp Detail"/>
      <sheetName val="Sheet1"/>
    </sheetNames>
    <sheetDataSet>
      <sheetData sheetId="0"/>
      <sheetData sheetId="1">
        <row r="73">
          <cell r="E73">
            <v>17789076869</v>
          </cell>
        </row>
      </sheetData>
      <sheetData sheetId="2"/>
      <sheetData sheetId="3"/>
      <sheetData sheetId="4"/>
      <sheetData sheetId="5"/>
      <sheetData sheetId="6"/>
      <sheetData sheetId="7">
        <row r="1093">
          <cell r="E1093">
            <v>21197.611277</v>
          </cell>
        </row>
        <row r="1094">
          <cell r="E1094">
            <v>10312.194000000001</v>
          </cell>
        </row>
        <row r="1095">
          <cell r="E1095">
            <v>3543</v>
          </cell>
        </row>
        <row r="1096">
          <cell r="E1096">
            <v>2786.2329999999997</v>
          </cell>
        </row>
        <row r="1097">
          <cell r="E1097">
            <v>37839.038277</v>
          </cell>
        </row>
      </sheetData>
      <sheetData sheetId="8"/>
      <sheetData sheetId="9">
        <row r="1439">
          <cell r="C1439">
            <v>3727.5612769999998</v>
          </cell>
        </row>
        <row r="1440">
          <cell r="C1440">
            <v>403.5</v>
          </cell>
        </row>
        <row r="1441">
          <cell r="C1441">
            <v>1209</v>
          </cell>
        </row>
        <row r="1442">
          <cell r="C1442">
            <v>13624.95</v>
          </cell>
        </row>
        <row r="1443">
          <cell r="C1443">
            <v>3425.694</v>
          </cell>
        </row>
        <row r="1444">
          <cell r="C1444">
            <v>3558.8</v>
          </cell>
        </row>
        <row r="1445">
          <cell r="C1445">
            <v>3116.2</v>
          </cell>
        </row>
        <row r="1446">
          <cell r="C1446">
            <v>1090</v>
          </cell>
        </row>
        <row r="1447">
          <cell r="C1447">
            <v>1088.5</v>
          </cell>
        </row>
        <row r="1448">
          <cell r="C1448">
            <v>2189.2329999999997</v>
          </cell>
        </row>
        <row r="1449">
          <cell r="C1449">
            <v>311</v>
          </cell>
        </row>
        <row r="1450">
          <cell r="C1450">
            <v>3309</v>
          </cell>
        </row>
        <row r="1451">
          <cell r="C1451">
            <v>88</v>
          </cell>
        </row>
        <row r="1452">
          <cell r="C1452">
            <v>123.5</v>
          </cell>
        </row>
        <row r="1453">
          <cell r="C1453">
            <v>296</v>
          </cell>
        </row>
        <row r="1454">
          <cell r="C1454">
            <v>278.10000000000002</v>
          </cell>
        </row>
      </sheetData>
      <sheetData sheetId="10"/>
      <sheetData sheetId="11">
        <row r="1378">
          <cell r="K1378">
            <v>6772651960</v>
          </cell>
        </row>
        <row r="1379">
          <cell r="K1379">
            <v>2000000</v>
          </cell>
        </row>
        <row r="1380">
          <cell r="K1380">
            <v>2000000</v>
          </cell>
        </row>
        <row r="1381">
          <cell r="K1381">
            <v>116572380</v>
          </cell>
        </row>
        <row r="1382">
          <cell r="K1382">
            <v>50000000</v>
          </cell>
        </row>
        <row r="1383">
          <cell r="K1383">
            <v>5000000</v>
          </cell>
        </row>
        <row r="1384">
          <cell r="K1384">
            <v>650000000</v>
          </cell>
        </row>
        <row r="1385">
          <cell r="K1385">
            <v>10000000</v>
          </cell>
        </row>
        <row r="1386">
          <cell r="K1386">
            <v>1000000</v>
          </cell>
        </row>
        <row r="1387">
          <cell r="K1387">
            <v>70000000</v>
          </cell>
        </row>
        <row r="1388">
          <cell r="K1388">
            <v>22000000</v>
          </cell>
        </row>
        <row r="1390">
          <cell r="K1390">
            <v>194038226</v>
          </cell>
        </row>
        <row r="1391">
          <cell r="K1391">
            <v>44120000</v>
          </cell>
        </row>
        <row r="1392">
          <cell r="K1392">
            <v>0</v>
          </cell>
        </row>
        <row r="1393">
          <cell r="K1393">
            <v>301620510</v>
          </cell>
        </row>
        <row r="1394">
          <cell r="K1394">
            <v>44195200</v>
          </cell>
        </row>
        <row r="1395">
          <cell r="K1395">
            <v>60613402</v>
          </cell>
        </row>
        <row r="1396">
          <cell r="K1396">
            <v>1000000</v>
          </cell>
        </row>
        <row r="1397">
          <cell r="K1397">
            <v>5000000</v>
          </cell>
        </row>
        <row r="1398">
          <cell r="K1398">
            <v>25000000</v>
          </cell>
        </row>
        <row r="1399">
          <cell r="K1399">
            <v>80000000</v>
          </cell>
        </row>
        <row r="1400">
          <cell r="K1400">
            <v>10000000</v>
          </cell>
        </row>
        <row r="1402">
          <cell r="K1402">
            <v>258252176</v>
          </cell>
        </row>
        <row r="1403">
          <cell r="K1403">
            <v>5000000</v>
          </cell>
        </row>
        <row r="1404">
          <cell r="K1404">
            <v>5000000</v>
          </cell>
        </row>
        <row r="1405">
          <cell r="K1405">
            <v>10000000000</v>
          </cell>
        </row>
        <row r="1407">
          <cell r="K1407">
            <v>498430970</v>
          </cell>
        </row>
        <row r="1408">
          <cell r="K1408">
            <v>10000000</v>
          </cell>
        </row>
        <row r="1409">
          <cell r="K1409">
            <v>1000000</v>
          </cell>
        </row>
        <row r="1410">
          <cell r="K1410">
            <v>1000000</v>
          </cell>
        </row>
        <row r="1411">
          <cell r="K1411">
            <v>1000000</v>
          </cell>
        </row>
        <row r="1412">
          <cell r="K1412">
            <v>1000000</v>
          </cell>
        </row>
        <row r="1413">
          <cell r="K1413">
            <v>5000000</v>
          </cell>
        </row>
        <row r="1414">
          <cell r="K1414">
            <v>341581839</v>
          </cell>
        </row>
        <row r="1416">
          <cell r="K1416">
            <v>195700200</v>
          </cell>
        </row>
        <row r="1417">
          <cell r="K1417">
            <v>35000000</v>
          </cell>
        </row>
        <row r="1418">
          <cell r="K1418">
            <v>1000000</v>
          </cell>
        </row>
        <row r="1419">
          <cell r="K1419">
            <v>1000000</v>
          </cell>
        </row>
        <row r="1420">
          <cell r="K1420">
            <v>1000000</v>
          </cell>
        </row>
        <row r="1421">
          <cell r="K1421">
            <v>1000000</v>
          </cell>
        </row>
        <row r="1423">
          <cell r="K1423">
            <v>325678475</v>
          </cell>
        </row>
        <row r="1424">
          <cell r="K1424">
            <v>52613374</v>
          </cell>
        </row>
        <row r="1425">
          <cell r="K1425">
            <v>7852350549</v>
          </cell>
        </row>
        <row r="1426">
          <cell r="K1426">
            <v>180000000</v>
          </cell>
        </row>
        <row r="1427">
          <cell r="K1427">
            <v>878981704</v>
          </cell>
        </row>
        <row r="1428">
          <cell r="K1428">
            <v>1200000000</v>
          </cell>
        </row>
        <row r="1429">
          <cell r="K1429">
            <v>48000000</v>
          </cell>
        </row>
        <row r="1430">
          <cell r="K1430">
            <v>1540000000</v>
          </cell>
        </row>
        <row r="1431">
          <cell r="K1431">
            <v>5000000</v>
          </cell>
        </row>
        <row r="1432">
          <cell r="K1432">
            <v>600000000</v>
          </cell>
        </row>
        <row r="1433">
          <cell r="K1433">
            <v>6000000</v>
          </cell>
        </row>
        <row r="1434">
          <cell r="K1434">
            <v>10000000</v>
          </cell>
        </row>
        <row r="1435">
          <cell r="K1435">
            <v>85000000</v>
          </cell>
        </row>
        <row r="1436">
          <cell r="K1436">
            <v>6000000</v>
          </cell>
        </row>
        <row r="1438">
          <cell r="K1438">
            <v>150039838</v>
          </cell>
        </row>
        <row r="1439">
          <cell r="K1439">
            <v>164440133</v>
          </cell>
        </row>
        <row r="1440">
          <cell r="K1440">
            <v>537184580</v>
          </cell>
        </row>
        <row r="1441">
          <cell r="K1441">
            <v>26109865</v>
          </cell>
        </row>
        <row r="1443">
          <cell r="K1443">
            <v>645656688</v>
          </cell>
        </row>
        <row r="1444">
          <cell r="K1444">
            <v>1335484200</v>
          </cell>
        </row>
        <row r="1445">
          <cell r="K1445">
            <v>2450204990</v>
          </cell>
        </row>
        <row r="1446">
          <cell r="K1446">
            <v>1000000</v>
          </cell>
        </row>
        <row r="1448">
          <cell r="K1448">
            <v>166718675</v>
          </cell>
        </row>
        <row r="1449">
          <cell r="K1449">
            <v>115766050</v>
          </cell>
        </row>
        <row r="1450">
          <cell r="K1450">
            <v>220000000</v>
          </cell>
        </row>
        <row r="1451">
          <cell r="K1451">
            <v>280000000</v>
          </cell>
        </row>
        <row r="1453">
          <cell r="K1453">
            <v>478485898</v>
          </cell>
        </row>
        <row r="1454">
          <cell r="K1454">
            <v>3000000</v>
          </cell>
        </row>
        <row r="1455">
          <cell r="K1455">
            <v>6000000</v>
          </cell>
        </row>
        <row r="1456">
          <cell r="K1456">
            <v>3000000</v>
          </cell>
        </row>
        <row r="1458">
          <cell r="K1458">
            <v>259225350</v>
          </cell>
        </row>
        <row r="1459">
          <cell r="K1459">
            <v>47082980</v>
          </cell>
        </row>
        <row r="1461">
          <cell r="K1461">
            <v>106193300</v>
          </cell>
        </row>
        <row r="1462">
          <cell r="K1462">
            <v>60000000</v>
          </cell>
        </row>
        <row r="1463">
          <cell r="K1463">
            <v>280000000</v>
          </cell>
        </row>
        <row r="1464">
          <cell r="K1464">
            <v>10000000</v>
          </cell>
        </row>
        <row r="1466">
          <cell r="K1466">
            <v>44868083</v>
          </cell>
        </row>
        <row r="1467">
          <cell r="K1467">
            <v>90092185</v>
          </cell>
        </row>
        <row r="1468">
          <cell r="K1468">
            <v>1000000</v>
          </cell>
        </row>
        <row r="1470">
          <cell r="K1470">
            <v>130000000</v>
          </cell>
        </row>
        <row r="1471">
          <cell r="K1471">
            <v>1000000</v>
          </cell>
        </row>
        <row r="1473">
          <cell r="K1473">
            <v>107501726</v>
          </cell>
        </row>
        <row r="1474">
          <cell r="K1474">
            <v>12000000</v>
          </cell>
        </row>
        <row r="1475">
          <cell r="K1475">
            <v>1000000</v>
          </cell>
        </row>
        <row r="1476">
          <cell r="K1476">
            <v>12000000</v>
          </cell>
        </row>
        <row r="1477">
          <cell r="K1477">
            <v>1000000</v>
          </cell>
        </row>
        <row r="1478">
          <cell r="K1478">
            <v>1000000</v>
          </cell>
        </row>
        <row r="1479">
          <cell r="K1479">
            <v>1000000</v>
          </cell>
        </row>
        <row r="1481">
          <cell r="K1481">
            <v>126994600</v>
          </cell>
        </row>
        <row r="1482">
          <cell r="K1482">
            <v>5000000</v>
          </cell>
        </row>
        <row r="1483">
          <cell r="K1483">
            <v>5000000</v>
          </cell>
        </row>
        <row r="1484">
          <cell r="K1484">
            <v>10000000</v>
          </cell>
        </row>
        <row r="1486">
          <cell r="K1486">
            <v>143196950</v>
          </cell>
        </row>
        <row r="1487">
          <cell r="K1487">
            <v>94000000</v>
          </cell>
        </row>
        <row r="1488">
          <cell r="K1488">
            <v>55528500</v>
          </cell>
        </row>
        <row r="1490">
          <cell r="K1490">
            <v>70564181</v>
          </cell>
        </row>
        <row r="1491">
          <cell r="K1491">
            <v>65000000</v>
          </cell>
        </row>
        <row r="1492">
          <cell r="K1492">
            <v>215000000</v>
          </cell>
        </row>
        <row r="1494">
          <cell r="K1494">
            <v>1081846183</v>
          </cell>
        </row>
        <row r="1495">
          <cell r="K1495">
            <v>1000000</v>
          </cell>
        </row>
        <row r="1497">
          <cell r="K1497">
            <v>307311054</v>
          </cell>
        </row>
        <row r="1498">
          <cell r="K1498">
            <v>1000000</v>
          </cell>
        </row>
        <row r="1499">
          <cell r="K1499">
            <v>10000000</v>
          </cell>
        </row>
        <row r="1500">
          <cell r="K1500">
            <v>42000000</v>
          </cell>
        </row>
        <row r="1501">
          <cell r="K1501">
            <v>10000000</v>
          </cell>
        </row>
        <row r="1502">
          <cell r="K1502">
            <v>1000000</v>
          </cell>
        </row>
        <row r="1504">
          <cell r="K1504">
            <v>29255000</v>
          </cell>
        </row>
        <row r="1505">
          <cell r="K1505">
            <v>83962291</v>
          </cell>
        </row>
        <row r="1506">
          <cell r="K1506">
            <v>18000000</v>
          </cell>
        </row>
        <row r="1507">
          <cell r="K1507">
            <v>48000000</v>
          </cell>
        </row>
        <row r="1509">
          <cell r="K1509">
            <v>35200000</v>
          </cell>
        </row>
        <row r="1510">
          <cell r="K1510">
            <v>25000000</v>
          </cell>
        </row>
        <row r="1512">
          <cell r="K1512">
            <v>109301240</v>
          </cell>
        </row>
        <row r="1513">
          <cell r="K1513">
            <v>31341493</v>
          </cell>
        </row>
        <row r="1514">
          <cell r="K1514">
            <v>380000000</v>
          </cell>
        </row>
        <row r="1516">
          <cell r="K1516">
            <v>102812320</v>
          </cell>
        </row>
        <row r="1517">
          <cell r="K1517">
            <v>48514756</v>
          </cell>
        </row>
        <row r="1518">
          <cell r="K1518">
            <v>862801564</v>
          </cell>
        </row>
        <row r="1519">
          <cell r="K1519">
            <v>618809979</v>
          </cell>
        </row>
        <row r="1520">
          <cell r="K1520">
            <v>611316910</v>
          </cell>
        </row>
        <row r="1521">
          <cell r="K1521">
            <v>24721515</v>
          </cell>
        </row>
        <row r="1522">
          <cell r="K1522">
            <v>158907583</v>
          </cell>
        </row>
        <row r="1524">
          <cell r="K1524">
            <v>80323506</v>
          </cell>
        </row>
        <row r="1525">
          <cell r="K1525">
            <v>6000000</v>
          </cell>
        </row>
        <row r="1527">
          <cell r="K1527">
            <v>35000000</v>
          </cell>
        </row>
        <row r="1528">
          <cell r="K1528">
            <v>14000000</v>
          </cell>
        </row>
      </sheetData>
      <sheetData sheetId="12">
        <row r="1644">
          <cell r="E1644">
            <v>1370</v>
          </cell>
        </row>
        <row r="1645">
          <cell r="E1645">
            <v>2102.611277</v>
          </cell>
        </row>
        <row r="1646">
          <cell r="E1646">
            <v>29</v>
          </cell>
        </row>
        <row r="1647">
          <cell r="E1647">
            <v>27.8</v>
          </cell>
        </row>
        <row r="1648">
          <cell r="E1648">
            <v>167.5</v>
          </cell>
        </row>
        <row r="1649">
          <cell r="E1649">
            <v>46</v>
          </cell>
        </row>
        <row r="1650">
          <cell r="E1650">
            <v>7.8</v>
          </cell>
        </row>
        <row r="1651">
          <cell r="E1651">
            <v>1051</v>
          </cell>
        </row>
        <row r="1652">
          <cell r="E1652">
            <v>296</v>
          </cell>
        </row>
        <row r="1653">
          <cell r="E1653">
            <v>11717</v>
          </cell>
        </row>
        <row r="1654">
          <cell r="E1654">
            <v>845.95</v>
          </cell>
        </row>
        <row r="1655">
          <cell r="E1655">
            <v>776</v>
          </cell>
        </row>
        <row r="1656">
          <cell r="E1656">
            <v>2500</v>
          </cell>
        </row>
        <row r="1657">
          <cell r="E1657">
            <v>3</v>
          </cell>
        </row>
        <row r="1658">
          <cell r="E1658">
            <v>3</v>
          </cell>
        </row>
        <row r="1659">
          <cell r="E1659">
            <v>254.95</v>
          </cell>
        </row>
        <row r="1660">
          <cell r="C1660">
            <v>16493.77</v>
          </cell>
          <cell r="D1660">
            <v>4703.8412769999995</v>
          </cell>
        </row>
        <row r="1684">
          <cell r="E1684">
            <v>1918.2940000000001</v>
          </cell>
        </row>
        <row r="1685">
          <cell r="E1685">
            <v>16</v>
          </cell>
        </row>
        <row r="1686">
          <cell r="D1686">
            <v>582</v>
          </cell>
          <cell r="E1686">
            <v>972.78099999999995</v>
          </cell>
        </row>
        <row r="1687">
          <cell r="E1687">
            <v>20</v>
          </cell>
        </row>
        <row r="1688">
          <cell r="E1688">
            <v>195</v>
          </cell>
        </row>
        <row r="1689">
          <cell r="E1689">
            <v>119</v>
          </cell>
        </row>
        <row r="1690">
          <cell r="E1690">
            <v>113.81899999999999</v>
          </cell>
        </row>
        <row r="1691">
          <cell r="E1691">
            <v>57.300000000000004</v>
          </cell>
        </row>
        <row r="1692">
          <cell r="E1692">
            <v>8</v>
          </cell>
        </row>
        <row r="1693">
          <cell r="E1693">
            <v>5.5</v>
          </cell>
        </row>
        <row r="1694">
          <cell r="E1694">
            <v>3415.8</v>
          </cell>
        </row>
        <row r="1695">
          <cell r="E1695">
            <v>134.5</v>
          </cell>
        </row>
        <row r="1696">
          <cell r="E1696">
            <v>8.5</v>
          </cell>
        </row>
        <row r="1697">
          <cell r="E1697">
            <v>35</v>
          </cell>
        </row>
        <row r="1698">
          <cell r="E1698">
            <v>2708.5</v>
          </cell>
        </row>
        <row r="1699">
          <cell r="E1699">
            <v>24</v>
          </cell>
        </row>
        <row r="1700">
          <cell r="E1700">
            <v>206.2</v>
          </cell>
        </row>
        <row r="1701">
          <cell r="E1701">
            <v>84</v>
          </cell>
        </row>
        <row r="1702">
          <cell r="E1702">
            <v>21.5</v>
          </cell>
        </row>
        <row r="1703">
          <cell r="E1703">
            <v>37</v>
          </cell>
        </row>
        <row r="1704">
          <cell r="E1704">
            <v>88</v>
          </cell>
        </row>
        <row r="1705">
          <cell r="E1705">
            <v>119</v>
          </cell>
        </row>
        <row r="1706">
          <cell r="E1706">
            <v>2</v>
          </cell>
        </row>
        <row r="1707">
          <cell r="E1707">
            <v>2.5</v>
          </cell>
        </row>
        <row r="1708">
          <cell r="C1708">
            <v>9177.594000000001</v>
          </cell>
          <cell r="D1708">
            <v>1134.5999999999999</v>
          </cell>
        </row>
        <row r="1760">
          <cell r="E1760">
            <v>870</v>
          </cell>
        </row>
        <row r="1761">
          <cell r="E1761">
            <v>30</v>
          </cell>
        </row>
        <row r="1762">
          <cell r="E1762">
            <v>413.5</v>
          </cell>
        </row>
        <row r="1763">
          <cell r="E1763">
            <v>645</v>
          </cell>
        </row>
        <row r="1764">
          <cell r="E1764">
            <v>135</v>
          </cell>
        </row>
        <row r="1765">
          <cell r="E1765">
            <v>7</v>
          </cell>
        </row>
        <row r="1766">
          <cell r="E1766">
            <v>112.5</v>
          </cell>
        </row>
        <row r="1767">
          <cell r="E1767">
            <v>88</v>
          </cell>
        </row>
        <row r="1768">
          <cell r="E1768">
            <v>20</v>
          </cell>
        </row>
        <row r="1769">
          <cell r="E1769">
            <v>152</v>
          </cell>
        </row>
        <row r="1770">
          <cell r="E1770">
            <v>151</v>
          </cell>
        </row>
        <row r="1771">
          <cell r="E1771">
            <v>550</v>
          </cell>
        </row>
        <row r="1772">
          <cell r="E1772">
            <v>149</v>
          </cell>
        </row>
        <row r="1773">
          <cell r="E1773">
            <v>141</v>
          </cell>
        </row>
        <row r="1774">
          <cell r="E1774">
            <v>79</v>
          </cell>
        </row>
        <row r="1775">
          <cell r="C1775">
            <v>2763</v>
          </cell>
          <cell r="D1775">
            <v>780</v>
          </cell>
        </row>
        <row r="1799">
          <cell r="E1799">
            <v>627</v>
          </cell>
        </row>
        <row r="1800">
          <cell r="E1800">
            <v>286</v>
          </cell>
        </row>
        <row r="1801">
          <cell r="E1801">
            <v>27</v>
          </cell>
        </row>
        <row r="1802">
          <cell r="E1802">
            <v>98.083000000000013</v>
          </cell>
        </row>
        <row r="1803">
          <cell r="E1803">
            <v>39.950000000000003</v>
          </cell>
        </row>
        <row r="1804">
          <cell r="E1804">
            <v>1131.5999999999999</v>
          </cell>
        </row>
        <row r="1805">
          <cell r="E1805">
            <v>4.5</v>
          </cell>
        </row>
        <row r="1806">
          <cell r="E1806">
            <v>14.5</v>
          </cell>
        </row>
        <row r="1807">
          <cell r="E1807">
            <v>5</v>
          </cell>
        </row>
        <row r="1808">
          <cell r="E1808">
            <v>52.7</v>
          </cell>
        </row>
        <row r="1809">
          <cell r="E1809">
            <v>42</v>
          </cell>
        </row>
        <row r="1810">
          <cell r="E1810">
            <v>5</v>
          </cell>
        </row>
        <row r="1811">
          <cell r="E1811">
            <v>7.5</v>
          </cell>
        </row>
        <row r="1812">
          <cell r="E1812">
            <v>7</v>
          </cell>
        </row>
        <row r="1813">
          <cell r="E1813">
            <v>16</v>
          </cell>
        </row>
        <row r="1814">
          <cell r="E1814">
            <v>16</v>
          </cell>
        </row>
        <row r="1815">
          <cell r="E1815">
            <v>22</v>
          </cell>
        </row>
        <row r="1816">
          <cell r="E1816">
            <v>5</v>
          </cell>
        </row>
        <row r="1817">
          <cell r="E1817">
            <v>100</v>
          </cell>
        </row>
        <row r="1818">
          <cell r="E1818">
            <v>228</v>
          </cell>
        </row>
        <row r="1819">
          <cell r="E1819">
            <v>0.5</v>
          </cell>
        </row>
        <row r="1820">
          <cell r="E1820">
            <v>6</v>
          </cell>
        </row>
        <row r="1821">
          <cell r="E1821">
            <v>7</v>
          </cell>
        </row>
        <row r="1822">
          <cell r="E1822">
            <v>27.5</v>
          </cell>
        </row>
        <row r="1823">
          <cell r="E1823">
            <v>10.4</v>
          </cell>
        </row>
        <row r="1824">
          <cell r="C1824">
            <v>2735.2329999999997</v>
          </cell>
          <cell r="D1824">
            <v>51</v>
          </cell>
        </row>
      </sheetData>
      <sheetData sheetId="13">
        <row r="2312">
          <cell r="F2312">
            <v>1295</v>
          </cell>
          <cell r="G2312">
            <v>75</v>
          </cell>
        </row>
        <row r="2341">
          <cell r="G2341">
            <v>103.391277</v>
          </cell>
        </row>
        <row r="2348">
          <cell r="F2348">
            <v>299.21999999999997</v>
          </cell>
          <cell r="G2348">
            <v>1803.3912769999999</v>
          </cell>
        </row>
        <row r="2363">
          <cell r="F2363">
            <v>29</v>
          </cell>
          <cell r="G2363">
            <v>0</v>
          </cell>
        </row>
        <row r="2403">
          <cell r="F2403">
            <v>27.8</v>
          </cell>
        </row>
        <row r="2439">
          <cell r="F2439">
            <v>167.5</v>
          </cell>
          <cell r="G2439">
            <v>0</v>
          </cell>
        </row>
        <row r="2464">
          <cell r="F2464">
            <v>46</v>
          </cell>
          <cell r="G2464">
            <v>0</v>
          </cell>
        </row>
        <row r="2485">
          <cell r="F2485">
            <v>7.8</v>
          </cell>
          <cell r="G2485">
            <v>0</v>
          </cell>
        </row>
        <row r="2543">
          <cell r="F2543">
            <v>301</v>
          </cell>
          <cell r="G2543">
            <v>750</v>
          </cell>
        </row>
        <row r="2634">
          <cell r="F2634">
            <v>296</v>
          </cell>
          <cell r="G2634">
            <v>0</v>
          </cell>
        </row>
        <row r="2792">
          <cell r="F2792">
            <v>10487</v>
          </cell>
          <cell r="G2792">
            <v>1230</v>
          </cell>
        </row>
        <row r="2851">
          <cell r="F2851">
            <v>0.5</v>
          </cell>
          <cell r="G2851">
            <v>845.45</v>
          </cell>
        </row>
        <row r="2885">
          <cell r="F2885">
            <v>776</v>
          </cell>
          <cell r="G2885">
            <v>0</v>
          </cell>
        </row>
        <row r="2933">
          <cell r="F2933">
            <v>2500</v>
          </cell>
          <cell r="G2933">
            <v>0</v>
          </cell>
        </row>
        <row r="2964">
          <cell r="F2964">
            <v>3</v>
          </cell>
          <cell r="G2964">
            <v>0</v>
          </cell>
        </row>
        <row r="3012">
          <cell r="F3012">
            <v>3</v>
          </cell>
          <cell r="G3012">
            <v>0</v>
          </cell>
        </row>
        <row r="3120">
          <cell r="F3120">
            <v>254.95</v>
          </cell>
          <cell r="G3120">
            <v>0</v>
          </cell>
        </row>
        <row r="3239">
          <cell r="F3239">
            <v>1918.2940000000001</v>
          </cell>
          <cell r="G3239">
            <v>0</v>
          </cell>
        </row>
        <row r="3263">
          <cell r="F3263">
            <v>16</v>
          </cell>
          <cell r="G3263">
            <v>0</v>
          </cell>
        </row>
        <row r="3350">
          <cell r="F3350">
            <v>390.78099999999995</v>
          </cell>
          <cell r="G3350">
            <v>582</v>
          </cell>
        </row>
        <row r="3377">
          <cell r="F3377">
            <v>20</v>
          </cell>
          <cell r="G3377">
            <v>0</v>
          </cell>
        </row>
        <row r="3416">
          <cell r="F3416">
            <v>195</v>
          </cell>
          <cell r="G3416">
            <v>0</v>
          </cell>
        </row>
        <row r="3484">
          <cell r="F3484">
            <v>119</v>
          </cell>
          <cell r="G3484">
            <v>0</v>
          </cell>
        </row>
        <row r="3523">
          <cell r="F3523">
            <v>111.21899999999999</v>
          </cell>
          <cell r="G3523">
            <v>2.6</v>
          </cell>
        </row>
        <row r="3572">
          <cell r="F3572">
            <v>57.300000000000004</v>
          </cell>
          <cell r="G3572">
            <v>0</v>
          </cell>
        </row>
        <row r="3592">
          <cell r="F3592">
            <v>8</v>
          </cell>
          <cell r="G3592">
            <v>0</v>
          </cell>
        </row>
        <row r="3631">
          <cell r="F3631">
            <v>5.5</v>
          </cell>
          <cell r="G3631">
            <v>0</v>
          </cell>
        </row>
        <row r="3826">
          <cell r="F3826">
            <v>2865.8</v>
          </cell>
          <cell r="G3826">
            <v>550</v>
          </cell>
        </row>
        <row r="3874">
          <cell r="F3874">
            <v>134.5</v>
          </cell>
          <cell r="G3874">
            <v>0</v>
          </cell>
        </row>
        <row r="3887">
          <cell r="F3887">
            <v>8.5</v>
          </cell>
          <cell r="G3887">
            <v>0</v>
          </cell>
        </row>
        <row r="3952">
          <cell r="F3952">
            <v>35</v>
          </cell>
          <cell r="G3952">
            <v>0</v>
          </cell>
        </row>
        <row r="4000">
          <cell r="F4000">
            <v>2708.5</v>
          </cell>
          <cell r="G4000">
            <v>0</v>
          </cell>
        </row>
        <row r="4042">
          <cell r="F4042">
            <v>24</v>
          </cell>
          <cell r="G4042">
            <v>0</v>
          </cell>
        </row>
        <row r="4098">
          <cell r="F4098">
            <v>206.2</v>
          </cell>
          <cell r="G4098">
            <v>0</v>
          </cell>
        </row>
        <row r="4113">
          <cell r="F4113">
            <v>84</v>
          </cell>
          <cell r="G4113">
            <v>0</v>
          </cell>
        </row>
        <row r="4146">
          <cell r="F4146">
            <v>21.5</v>
          </cell>
          <cell r="G4146">
            <v>0</v>
          </cell>
        </row>
        <row r="4172">
          <cell r="F4172">
            <v>37</v>
          </cell>
          <cell r="G4172">
            <v>0</v>
          </cell>
        </row>
        <row r="4234">
          <cell r="F4234">
            <v>88</v>
          </cell>
          <cell r="G4234">
            <v>0</v>
          </cell>
        </row>
        <row r="4251">
          <cell r="F4251">
            <v>119</v>
          </cell>
          <cell r="G4251">
            <v>0</v>
          </cell>
        </row>
        <row r="4264">
          <cell r="F4264">
            <v>2</v>
          </cell>
          <cell r="G4264">
            <v>0</v>
          </cell>
        </row>
        <row r="4285">
          <cell r="F4285">
            <v>2.5</v>
          </cell>
          <cell r="G4285">
            <v>0</v>
          </cell>
        </row>
        <row r="4310">
          <cell r="F4310">
            <v>870</v>
          </cell>
          <cell r="G4310">
            <v>0</v>
          </cell>
        </row>
        <row r="4363">
          <cell r="F4363">
            <v>30</v>
          </cell>
          <cell r="G4363">
            <v>0</v>
          </cell>
        </row>
        <row r="4406">
          <cell r="G4406">
            <v>30</v>
          </cell>
        </row>
        <row r="4407">
          <cell r="F4407">
            <v>178.5</v>
          </cell>
          <cell r="G4407">
            <v>235</v>
          </cell>
        </row>
        <row r="4435">
          <cell r="F4435">
            <v>350</v>
          </cell>
          <cell r="G4435">
            <v>295</v>
          </cell>
        </row>
        <row r="4507">
          <cell r="F4507">
            <v>135</v>
          </cell>
          <cell r="G4507">
            <v>0</v>
          </cell>
        </row>
        <row r="4543">
          <cell r="F4543">
            <v>7</v>
          </cell>
          <cell r="G4543">
            <v>0</v>
          </cell>
        </row>
        <row r="4593">
          <cell r="F4593">
            <v>112.5</v>
          </cell>
          <cell r="G4593">
            <v>0</v>
          </cell>
        </row>
        <row r="4622">
          <cell r="F4622">
            <v>88</v>
          </cell>
          <cell r="G4622">
            <v>0</v>
          </cell>
        </row>
        <row r="4635">
          <cell r="F4635">
            <v>20</v>
          </cell>
          <cell r="G4635">
            <v>0</v>
          </cell>
        </row>
        <row r="4708">
          <cell r="F4708">
            <v>52</v>
          </cell>
          <cell r="G4708">
            <v>100</v>
          </cell>
        </row>
        <row r="4725">
          <cell r="F4725">
            <v>151</v>
          </cell>
          <cell r="G4725">
            <v>0</v>
          </cell>
        </row>
        <row r="4748">
          <cell r="F4748">
            <v>400</v>
          </cell>
          <cell r="G4748">
            <v>150</v>
          </cell>
        </row>
        <row r="4843">
          <cell r="F4843">
            <v>149</v>
          </cell>
          <cell r="G4843">
            <v>0</v>
          </cell>
        </row>
        <row r="4889">
          <cell r="F4889">
            <v>141</v>
          </cell>
          <cell r="G4889">
            <v>0</v>
          </cell>
        </row>
        <row r="4919">
          <cell r="F4919">
            <v>79</v>
          </cell>
          <cell r="G4919">
            <v>0</v>
          </cell>
        </row>
        <row r="4993">
          <cell r="F4993">
            <v>627</v>
          </cell>
          <cell r="G4993">
            <v>0</v>
          </cell>
        </row>
        <row r="5049">
          <cell r="F5049">
            <v>286</v>
          </cell>
          <cell r="G5049">
            <v>0</v>
          </cell>
        </row>
        <row r="5086">
          <cell r="F5086">
            <v>27</v>
          </cell>
          <cell r="G5086">
            <v>0</v>
          </cell>
        </row>
        <row r="5152">
          <cell r="F5152">
            <v>98.083000000000013</v>
          </cell>
          <cell r="G5152">
            <v>0</v>
          </cell>
        </row>
        <row r="5170">
          <cell r="F5170">
            <v>25.5</v>
          </cell>
        </row>
        <row r="5195">
          <cell r="F5195">
            <v>6.5</v>
          </cell>
          <cell r="G5195">
            <v>0</v>
          </cell>
        </row>
        <row r="5229">
          <cell r="F5229">
            <v>6.5</v>
          </cell>
        </row>
        <row r="5264">
          <cell r="F5264">
            <v>1.45</v>
          </cell>
          <cell r="G5264">
            <v>0</v>
          </cell>
        </row>
        <row r="5323">
          <cell r="F5323">
            <v>1081.5999999999999</v>
          </cell>
          <cell r="G5323">
            <v>50</v>
          </cell>
        </row>
        <row r="5348">
          <cell r="F5348">
            <v>4.5</v>
          </cell>
          <cell r="G5348">
            <v>0</v>
          </cell>
        </row>
        <row r="5380">
          <cell r="F5380">
            <v>14.5</v>
          </cell>
          <cell r="G5380">
            <v>0</v>
          </cell>
        </row>
        <row r="5403">
          <cell r="F5403">
            <v>5</v>
          </cell>
          <cell r="G5403">
            <v>0</v>
          </cell>
        </row>
        <row r="5445">
          <cell r="F5445">
            <v>51.7</v>
          </cell>
          <cell r="G5445">
            <v>1</v>
          </cell>
        </row>
        <row r="5474">
          <cell r="F5474">
            <v>42</v>
          </cell>
          <cell r="G5474">
            <v>0</v>
          </cell>
        </row>
        <row r="5517">
          <cell r="F5517">
            <v>5</v>
          </cell>
          <cell r="G5517">
            <v>0</v>
          </cell>
        </row>
        <row r="5534">
          <cell r="F5534">
            <v>7.5</v>
          </cell>
          <cell r="G5534">
            <v>0</v>
          </cell>
        </row>
        <row r="5563">
          <cell r="F5563">
            <v>7</v>
          </cell>
          <cell r="G5563">
            <v>0</v>
          </cell>
        </row>
        <row r="5609">
          <cell r="F5609">
            <v>16</v>
          </cell>
        </row>
        <row r="5638">
          <cell r="F5638">
            <v>16</v>
          </cell>
          <cell r="G5638">
            <v>0</v>
          </cell>
        </row>
        <row r="5689">
          <cell r="F5689">
            <v>22</v>
          </cell>
          <cell r="G5689">
            <v>0</v>
          </cell>
        </row>
        <row r="5720">
          <cell r="F5720">
            <v>5</v>
          </cell>
          <cell r="G5720">
            <v>0</v>
          </cell>
        </row>
        <row r="5756">
          <cell r="F5756">
            <v>100</v>
          </cell>
          <cell r="G5756">
            <v>0</v>
          </cell>
        </row>
        <row r="5913">
          <cell r="F5913">
            <v>228</v>
          </cell>
          <cell r="G5913">
            <v>0</v>
          </cell>
        </row>
        <row r="5933">
          <cell r="F5933">
            <v>0.5</v>
          </cell>
          <cell r="G5933">
            <v>0</v>
          </cell>
        </row>
        <row r="5954">
          <cell r="F5954">
            <v>6</v>
          </cell>
          <cell r="G5954">
            <v>0</v>
          </cell>
        </row>
        <row r="6005">
          <cell r="F6005">
            <v>7</v>
          </cell>
        </row>
        <row r="6030">
          <cell r="F6030">
            <v>27.5</v>
          </cell>
          <cell r="G6030">
            <v>0</v>
          </cell>
        </row>
        <row r="6048">
          <cell r="F6048">
            <v>10.4</v>
          </cell>
          <cell r="G6048">
            <v>0</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5:L14"/>
  <sheetViews>
    <sheetView tabSelected="1" workbookViewId="0">
      <selection activeCell="F6" sqref="F6"/>
    </sheetView>
  </sheetViews>
  <sheetFormatPr defaultRowHeight="12.75"/>
  <cols>
    <col min="1" max="1" width="24.42578125" customWidth="1"/>
    <col min="2" max="2" width="26.7109375" customWidth="1"/>
    <col min="3" max="3" width="9.5703125" customWidth="1"/>
    <col min="4" max="4" width="28.7109375" customWidth="1"/>
    <col min="5" max="5" width="9.85546875" customWidth="1"/>
    <col min="6" max="6" width="24.7109375" customWidth="1"/>
    <col min="7" max="7" width="10.140625" customWidth="1"/>
    <col min="9" max="9" width="31.140625" customWidth="1"/>
    <col min="10" max="10" width="25.42578125" customWidth="1"/>
    <col min="11" max="11" width="26.5703125" customWidth="1"/>
    <col min="12" max="12" width="26.7109375" customWidth="1"/>
  </cols>
  <sheetData>
    <row r="5" spans="1:12" ht="29.25" customHeight="1">
      <c r="A5" s="1574" t="s">
        <v>423</v>
      </c>
      <c r="B5" s="1574"/>
      <c r="C5" s="1574"/>
      <c r="D5" s="1574"/>
      <c r="E5" s="1574"/>
      <c r="F5" s="1574"/>
      <c r="G5" s="1574"/>
    </row>
    <row r="6" spans="1:12" ht="10.5" customHeight="1"/>
    <row r="7" spans="1:12" ht="25.5" customHeight="1">
      <c r="A7" s="1" t="s">
        <v>846</v>
      </c>
      <c r="B7" s="2"/>
      <c r="I7" s="315"/>
      <c r="J7" s="316"/>
      <c r="K7" s="17"/>
      <c r="L7" s="17"/>
    </row>
    <row r="8" spans="1:12" ht="13.5" thickBot="1">
      <c r="I8" s="17"/>
      <c r="J8" s="17"/>
      <c r="K8" s="17"/>
      <c r="L8" s="17"/>
    </row>
    <row r="9" spans="1:12" ht="27" customHeight="1" thickBot="1">
      <c r="A9" s="1575" t="s">
        <v>0</v>
      </c>
      <c r="B9" s="3" t="s">
        <v>2</v>
      </c>
      <c r="C9" s="1572" t="s">
        <v>1</v>
      </c>
      <c r="D9" s="3" t="s">
        <v>845</v>
      </c>
      <c r="E9" s="1572" t="s">
        <v>1</v>
      </c>
      <c r="F9" s="3" t="s">
        <v>421</v>
      </c>
      <c r="G9" s="1572" t="s">
        <v>1</v>
      </c>
      <c r="I9" s="317"/>
      <c r="J9" s="318"/>
      <c r="K9" s="318"/>
      <c r="L9" s="318"/>
    </row>
    <row r="10" spans="1:12" ht="24" customHeight="1" thickBot="1">
      <c r="A10" s="1576"/>
      <c r="B10" s="4" t="s">
        <v>3</v>
      </c>
      <c r="C10" s="1573"/>
      <c r="D10" s="4" t="s">
        <v>3</v>
      </c>
      <c r="E10" s="1573"/>
      <c r="F10" s="4" t="s">
        <v>3</v>
      </c>
      <c r="G10" s="1573"/>
      <c r="I10" s="318"/>
      <c r="J10" s="313"/>
      <c r="K10" s="313"/>
      <c r="L10" s="319"/>
    </row>
    <row r="11" spans="1:12" ht="32.25" customHeight="1">
      <c r="A11" s="5" t="s">
        <v>4</v>
      </c>
      <c r="B11" s="6">
        <v>44317129244</v>
      </c>
      <c r="C11" s="7">
        <f>SUM(B11/B14)*100</f>
        <v>57.96139150355468</v>
      </c>
      <c r="D11" s="436">
        <v>31488579156</v>
      </c>
      <c r="E11" s="7">
        <v>41</v>
      </c>
      <c r="F11" s="6">
        <v>45934165131</v>
      </c>
      <c r="G11" s="7">
        <f>SUM(F11/F14)*100</f>
        <v>54.831572940200438</v>
      </c>
      <c r="I11" s="318"/>
      <c r="J11" s="313"/>
      <c r="K11" s="313"/>
      <c r="L11" s="319"/>
    </row>
    <row r="12" spans="1:12" ht="42.75" customHeight="1">
      <c r="A12" s="8" t="s">
        <v>5</v>
      </c>
      <c r="B12" s="9">
        <v>32142610756</v>
      </c>
      <c r="C12" s="10">
        <f>SUM(B12/B14)*100</f>
        <v>42.03860849644532</v>
      </c>
      <c r="D12" s="437">
        <v>44971160844</v>
      </c>
      <c r="E12" s="10">
        <v>59</v>
      </c>
      <c r="F12" s="9">
        <v>37839038277</v>
      </c>
      <c r="G12" s="10">
        <f>SUM(F12/F14)*100</f>
        <v>45.168427059799562</v>
      </c>
      <c r="I12" s="17"/>
      <c r="J12" s="17"/>
      <c r="K12" s="17"/>
    </row>
    <row r="13" spans="1:12" ht="26.25" customHeight="1" thickBot="1">
      <c r="A13" s="11"/>
      <c r="B13" s="12"/>
      <c r="C13" s="13"/>
      <c r="D13" s="438"/>
      <c r="E13" s="13"/>
      <c r="F13" s="12"/>
      <c r="G13" s="13"/>
      <c r="I13" s="312"/>
      <c r="J13" s="313"/>
      <c r="K13" s="313"/>
    </row>
    <row r="14" spans="1:12" ht="40.5" customHeight="1" thickBot="1">
      <c r="A14" s="14" t="s">
        <v>6</v>
      </c>
      <c r="B14" s="15">
        <f t="shared" ref="B14:C14" si="0">SUM(B11:B13)</f>
        <v>76459740000</v>
      </c>
      <c r="C14" s="16">
        <f t="shared" si="0"/>
        <v>100</v>
      </c>
      <c r="D14" s="439">
        <f>SUM(D11:D13)</f>
        <v>76459740000</v>
      </c>
      <c r="E14" s="16">
        <f>SUM(E11:E13)</f>
        <v>100</v>
      </c>
      <c r="F14" s="15">
        <f>SUM(F11:F13)</f>
        <v>83773203408</v>
      </c>
      <c r="G14" s="16">
        <f>SUM(G11:G13)</f>
        <v>100</v>
      </c>
      <c r="I14" s="17"/>
      <c r="J14" s="314"/>
      <c r="K14" s="314"/>
    </row>
  </sheetData>
  <mergeCells count="5">
    <mergeCell ref="G9:G10"/>
    <mergeCell ref="A5:G5"/>
    <mergeCell ref="A9:A10"/>
    <mergeCell ref="C9:C10"/>
    <mergeCell ref="E9:E10"/>
  </mergeCells>
  <pageMargins left="0.23622047244094491" right="0.19685039370078741" top="0.66" bottom="0.56999999999999995" header="0.23622047244094491" footer="0.23622047244094491"/>
  <pageSetup orientation="landscape" r:id="rId1"/>
  <headerFooter alignWithMargins="0">
    <oddHeader>&amp;RENUGU STATE BUDGET 2013</oddHeader>
    <oddFooter>Page &amp;P</oddFooter>
  </headerFooter>
</worksheet>
</file>

<file path=xl/worksheets/sheet10.xml><?xml version="1.0" encoding="utf-8"?>
<worksheet xmlns="http://schemas.openxmlformats.org/spreadsheetml/2006/main" xmlns:r="http://schemas.openxmlformats.org/officeDocument/2006/relationships">
  <dimension ref="A1395:M1416"/>
  <sheetViews>
    <sheetView topLeftCell="A1393" workbookViewId="0">
      <selection activeCell="I1408" sqref="I1408"/>
    </sheetView>
  </sheetViews>
  <sheetFormatPr defaultRowHeight="15"/>
  <cols>
    <col min="1" max="1" width="4.140625" style="503" bestFit="1" customWidth="1"/>
    <col min="2" max="2" width="27.7109375" style="503" customWidth="1"/>
    <col min="3" max="3" width="24.7109375" style="503" customWidth="1"/>
    <col min="4" max="4" width="23" style="503" customWidth="1"/>
    <col min="5" max="5" width="19.7109375" style="503" customWidth="1"/>
    <col min="6" max="16384" width="9.140625" style="503"/>
  </cols>
  <sheetData>
    <row r="1395" spans="1:13" s="528" customFormat="1">
      <c r="A1395" s="1639" t="s">
        <v>907</v>
      </c>
      <c r="B1395" s="1639"/>
      <c r="C1395" s="1639"/>
      <c r="D1395" s="1639"/>
      <c r="E1395" s="1639"/>
      <c r="F1395" s="1639"/>
      <c r="G1395" s="527"/>
      <c r="H1395" s="527"/>
      <c r="I1395" s="527"/>
      <c r="J1395" s="527"/>
      <c r="K1395" s="527"/>
      <c r="L1395" s="527"/>
      <c r="M1395" s="503"/>
    </row>
    <row r="1396" spans="1:13" s="528" customFormat="1">
      <c r="A1396" s="1640" t="s">
        <v>908</v>
      </c>
      <c r="B1396" s="1640"/>
      <c r="C1396" s="1640"/>
      <c r="D1396" s="1640"/>
      <c r="E1396" s="1640"/>
      <c r="F1396" s="1640"/>
      <c r="G1396" s="529"/>
      <c r="H1396" s="529"/>
      <c r="I1396" s="529"/>
      <c r="J1396" s="529"/>
      <c r="K1396" s="529"/>
      <c r="L1396" s="529"/>
      <c r="M1396" s="503"/>
    </row>
    <row r="1397" spans="1:13">
      <c r="A1397" s="1641" t="s">
        <v>909</v>
      </c>
      <c r="B1397" s="1641"/>
      <c r="C1397" s="1641"/>
      <c r="D1397" s="1641"/>
      <c r="E1397" s="1641"/>
      <c r="F1397" s="1641"/>
    </row>
    <row r="1398" spans="1:13" ht="26.25">
      <c r="A1398" s="530" t="s">
        <v>910</v>
      </c>
      <c r="B1398" s="530" t="s">
        <v>911</v>
      </c>
      <c r="C1398" s="531" t="s">
        <v>912</v>
      </c>
      <c r="D1398" s="531" t="s">
        <v>913</v>
      </c>
      <c r="E1398" s="531" t="s">
        <v>914</v>
      </c>
      <c r="F1398" s="532" t="s">
        <v>1</v>
      </c>
    </row>
    <row r="1399" spans="1:13" ht="26.25" customHeight="1">
      <c r="A1399" s="533">
        <v>1</v>
      </c>
      <c r="B1399" s="530" t="s">
        <v>906</v>
      </c>
      <c r="C1399" s="534">
        <f>SUM('[1]MDAs Cap Sum'!C1660)</f>
        <v>16493.77</v>
      </c>
      <c r="D1399" s="534">
        <f>SUM('[1]MDAs Cap Sum'!D1660)</f>
        <v>4703.8412769999995</v>
      </c>
      <c r="E1399" s="535">
        <f>SUM(C1399:D1399)</f>
        <v>21197.611277</v>
      </c>
      <c r="F1399" s="536">
        <f>SUM(E1399/E1403)*100</f>
        <v>56.020481075188187</v>
      </c>
    </row>
    <row r="1400" spans="1:13" ht="23.25" customHeight="1">
      <c r="A1400" s="533">
        <v>2</v>
      </c>
      <c r="B1400" s="530" t="s">
        <v>915</v>
      </c>
      <c r="C1400" s="534">
        <f>SUM('[1]MDAs Cap Sum'!C1708)</f>
        <v>9177.594000000001</v>
      </c>
      <c r="D1400" s="534">
        <f>SUM('[1]MDAs Cap Sum'!D1708)</f>
        <v>1134.5999999999999</v>
      </c>
      <c r="E1400" s="535">
        <f t="shared" ref="E1400:E1402" si="0">SUM(C1400:D1400)</f>
        <v>10312.194000000001</v>
      </c>
      <c r="F1400" s="536">
        <f>SUM(E1400/E1403)*100</f>
        <v>27.252790952322233</v>
      </c>
    </row>
    <row r="1401" spans="1:13" ht="26.25" customHeight="1">
      <c r="A1401" s="533">
        <v>3</v>
      </c>
      <c r="B1401" s="530" t="s">
        <v>916</v>
      </c>
      <c r="C1401" s="537">
        <f>SUM('[1]MDAs Cap Sum'!C1775)</f>
        <v>2763</v>
      </c>
      <c r="D1401" s="537">
        <f>SUM('[1]MDAs Cap Sum'!D1775)</f>
        <v>780</v>
      </c>
      <c r="E1401" s="535">
        <f t="shared" si="0"/>
        <v>3543</v>
      </c>
      <c r="F1401" s="536">
        <f>SUM(E1401/E1403)*100</f>
        <v>9.3633457966440172</v>
      </c>
    </row>
    <row r="1402" spans="1:13" ht="30" customHeight="1">
      <c r="A1402" s="533">
        <v>4</v>
      </c>
      <c r="B1402" s="530" t="s">
        <v>917</v>
      </c>
      <c r="C1402" s="537">
        <f>SUM('[1]MDAs Cap Sum'!C1824)</f>
        <v>2735.2329999999997</v>
      </c>
      <c r="D1402" s="537">
        <f>SUM('[1]MDAs Cap Sum'!D1824)</f>
        <v>51</v>
      </c>
      <c r="E1402" s="535">
        <f t="shared" si="0"/>
        <v>2786.2329999999997</v>
      </c>
      <c r="F1402" s="536">
        <f>SUM(E1402/E1403)*100</f>
        <v>7.3633821758455671</v>
      </c>
    </row>
    <row r="1403" spans="1:13" ht="27.75" customHeight="1">
      <c r="A1403" s="533"/>
      <c r="B1403" s="530" t="s">
        <v>6</v>
      </c>
      <c r="C1403" s="538">
        <f>SUM(C1399:C1402)</f>
        <v>31169.597000000002</v>
      </c>
      <c r="D1403" s="538">
        <f>SUM(D1399:D1402)</f>
        <v>6669.4412769999999</v>
      </c>
      <c r="E1403" s="535">
        <f>SUM(E1399:E1402)</f>
        <v>37839.038277</v>
      </c>
      <c r="F1403" s="536">
        <f>SUM(F1399:F1402)</f>
        <v>100</v>
      </c>
    </row>
    <row r="1405" spans="1:13">
      <c r="D1405" s="539"/>
    </row>
    <row r="1406" spans="1:13">
      <c r="D1406" s="539"/>
      <c r="E1406" s="540"/>
    </row>
    <row r="1407" spans="1:13">
      <c r="E1407" s="540"/>
    </row>
    <row r="1408" spans="1:13">
      <c r="E1408" s="540"/>
    </row>
    <row r="1409" spans="5:5">
      <c r="E1409" s="540"/>
    </row>
    <row r="1410" spans="5:5">
      <c r="E1410" s="540"/>
    </row>
    <row r="1411" spans="5:5">
      <c r="E1411" s="540"/>
    </row>
    <row r="1412" spans="5:5">
      <c r="E1412" s="541"/>
    </row>
    <row r="1414" spans="5:5">
      <c r="E1414" s="542"/>
    </row>
    <row r="1416" spans="5:5">
      <c r="E1416" s="543"/>
    </row>
  </sheetData>
  <mergeCells count="3">
    <mergeCell ref="A1395:F1395"/>
    <mergeCell ref="A1396:F1396"/>
    <mergeCell ref="A1397:F1397"/>
  </mergeCells>
  <pageMargins left="0.7" right="0.7" top="0.75" bottom="0.75" header="0.3" footer="0.3"/>
  <pageSetup orientation="landscape" r:id="rId1"/>
  <headerFooter>
    <oddHeader>&amp;RENUGU STATE BUDGET 2013</oddHeader>
    <oddFooter>Page &amp;P</oddFooter>
  </headerFooter>
  <drawing r:id="rId2"/>
</worksheet>
</file>

<file path=xl/worksheets/sheet11.xml><?xml version="1.0" encoding="utf-8"?>
<worksheet xmlns="http://schemas.openxmlformats.org/spreadsheetml/2006/main" xmlns:r="http://schemas.openxmlformats.org/officeDocument/2006/relationships">
  <dimension ref="A1683:H1704"/>
  <sheetViews>
    <sheetView topLeftCell="A1679" workbookViewId="0">
      <selection activeCell="G1726" sqref="G1726"/>
    </sheetView>
  </sheetViews>
  <sheetFormatPr defaultRowHeight="12.75"/>
  <cols>
    <col min="1" max="1" width="5.28515625" style="544" customWidth="1"/>
    <col min="2" max="2" width="41.5703125" style="544" bestFit="1" customWidth="1"/>
    <col min="3" max="3" width="18.85546875" style="544" customWidth="1"/>
    <col min="4" max="4" width="18.140625" style="544" customWidth="1"/>
    <col min="5" max="5" width="17.7109375" style="544" bestFit="1" customWidth="1"/>
    <col min="6" max="6" width="9.140625" style="544"/>
    <col min="7" max="7" width="16" style="544" bestFit="1" customWidth="1"/>
    <col min="8" max="8" width="13.28515625" style="544" bestFit="1" customWidth="1"/>
    <col min="9" max="16384" width="9.140625" style="544"/>
  </cols>
  <sheetData>
    <row r="1683" spans="1:8" s="453" customFormat="1" ht="15" customHeight="1">
      <c r="A1683" s="1632" t="s">
        <v>857</v>
      </c>
      <c r="B1683" s="1632"/>
      <c r="C1683" s="1632"/>
      <c r="D1683" s="1632"/>
      <c r="E1683" s="1632"/>
      <c r="F1683" s="1632"/>
    </row>
    <row r="1684" spans="1:8">
      <c r="A1684" s="1642" t="s">
        <v>918</v>
      </c>
      <c r="B1684" s="1642"/>
      <c r="C1684" s="1642"/>
      <c r="D1684" s="1642"/>
      <c r="E1684" s="1642"/>
      <c r="F1684" s="1642"/>
    </row>
    <row r="1685" spans="1:8" ht="25.5">
      <c r="A1685" s="545" t="s">
        <v>910</v>
      </c>
      <c r="B1685" s="545" t="s">
        <v>919</v>
      </c>
      <c r="C1685" s="546" t="s">
        <v>920</v>
      </c>
      <c r="D1685" s="546" t="s">
        <v>921</v>
      </c>
      <c r="E1685" s="546" t="s">
        <v>922</v>
      </c>
      <c r="F1685" s="545" t="s">
        <v>1</v>
      </c>
    </row>
    <row r="1686" spans="1:8">
      <c r="A1686" s="547">
        <v>1</v>
      </c>
      <c r="B1686" s="547" t="s">
        <v>923</v>
      </c>
      <c r="C1686" s="548">
        <f>SUM('[1]MDAs Rec Sum'!K1407:K1414,)</f>
        <v>859012809</v>
      </c>
      <c r="D1686" s="548">
        <f>SUM('[1]Cap Thematic Sum'!C1439)*1000000</f>
        <v>3727561277</v>
      </c>
      <c r="E1686" s="549">
        <f t="shared" ref="E1686:E1702" si="0">SUM(C1686:D1686)</f>
        <v>4586574086</v>
      </c>
      <c r="F1686" s="550">
        <f>SUM(E1686/E1702)*100</f>
        <v>5.4749894947457634</v>
      </c>
      <c r="H1686" s="551"/>
    </row>
    <row r="1687" spans="1:8">
      <c r="A1687" s="547">
        <v>2</v>
      </c>
      <c r="B1687" s="547" t="s">
        <v>924</v>
      </c>
      <c r="C1687" s="548">
        <f>SUM('[1]MDAs Rec Sum'!K1486:K1488,'[1]MDAs Rec Sum'!K1527)</f>
        <v>327725450</v>
      </c>
      <c r="D1687" s="548">
        <f>SUM('[1]Cap Thematic Sum'!C1440)*1000000</f>
        <v>403500000</v>
      </c>
      <c r="E1687" s="549">
        <f t="shared" si="0"/>
        <v>731225450</v>
      </c>
      <c r="F1687" s="550">
        <f>SUM(E1687/E1702)*100</f>
        <v>0.87286318327677914</v>
      </c>
      <c r="H1687" s="551"/>
    </row>
    <row r="1688" spans="1:8">
      <c r="A1688" s="547">
        <v>3</v>
      </c>
      <c r="B1688" s="547" t="s">
        <v>925</v>
      </c>
      <c r="C1688" s="548">
        <f>SUM('[1]MDAs Rec Sum'!K1416:K1421,'[1]MDAs Rec Sum'!K1470:K1471,)</f>
        <v>365700200</v>
      </c>
      <c r="D1688" s="548">
        <f>SUM('[1]Cap Thematic Sum'!C1441)*1000000</f>
        <v>1209000000</v>
      </c>
      <c r="E1688" s="549">
        <f t="shared" si="0"/>
        <v>1574700200</v>
      </c>
      <c r="F1688" s="550">
        <f>SUM(E1688/E1702)*100</f>
        <v>1.8797182582725762</v>
      </c>
      <c r="H1688" s="551"/>
    </row>
    <row r="1689" spans="1:8">
      <c r="A1689" s="547">
        <v>4</v>
      </c>
      <c r="B1689" s="547" t="s">
        <v>926</v>
      </c>
      <c r="C1689" s="548">
        <f>SUM('[1]MDAs Rec Sum'!K1379,'[1]MDAs Rec Sum'!K1490:K1495)</f>
        <v>1435410364</v>
      </c>
      <c r="D1689" s="548">
        <f>SUM('[1]Cap Thematic Sum'!C1442)*1000000</f>
        <v>13624950000</v>
      </c>
      <c r="E1689" s="549">
        <f t="shared" si="0"/>
        <v>15060360364</v>
      </c>
      <c r="F1689" s="552">
        <f>SUM(E1689/E1702)*100</f>
        <v>17.977539059419321</v>
      </c>
      <c r="H1689" s="551"/>
    </row>
    <row r="1690" spans="1:8">
      <c r="A1690" s="547">
        <v>5</v>
      </c>
      <c r="B1690" s="547" t="s">
        <v>927</v>
      </c>
      <c r="C1690" s="548">
        <f>SUM('[1]MDAs Rec Sum'!K1423:K1436,)</f>
        <v>12789624102</v>
      </c>
      <c r="D1690" s="548">
        <f>SUM('[1]Cap Thematic Sum'!C1443)*1000000</f>
        <v>3425694000</v>
      </c>
      <c r="E1690" s="549">
        <f t="shared" si="0"/>
        <v>16215318102</v>
      </c>
      <c r="F1690" s="552">
        <f>SUM(E1690/E1702)*100</f>
        <v>19.356211106105921</v>
      </c>
      <c r="H1690" s="551"/>
    </row>
    <row r="1691" spans="1:8">
      <c r="A1691" s="547">
        <v>6</v>
      </c>
      <c r="B1691" s="547" t="s">
        <v>928</v>
      </c>
      <c r="C1691" s="548">
        <f>SUM('[1]MDAs Rec Sum'!K1387,'[1]MDAs Rec Sum'!K1443:K1446,)</f>
        <v>4502345878</v>
      </c>
      <c r="D1691" s="548">
        <f>SUM('[1]Cap Thematic Sum'!C1444)*1000000</f>
        <v>3558800000</v>
      </c>
      <c r="E1691" s="549">
        <f t="shared" si="0"/>
        <v>8061145878</v>
      </c>
      <c r="F1691" s="550">
        <f>SUM(E1691/E1702)*100</f>
        <v>9.6225828189234477</v>
      </c>
      <c r="H1691" s="551"/>
    </row>
    <row r="1692" spans="1:8">
      <c r="A1692" s="547">
        <v>7</v>
      </c>
      <c r="B1692" s="547" t="s">
        <v>929</v>
      </c>
      <c r="C1692" s="548">
        <f>SUM('[1]MDAs Rec Sum'!K1448:K1451,'[1]MDAs Rec Sum'!K1505:K1507,)</f>
        <v>932447016</v>
      </c>
      <c r="D1692" s="548">
        <f>SUM('[1]Cap Thematic Sum'!C1445)*1000000</f>
        <v>3116200000</v>
      </c>
      <c r="E1692" s="549">
        <f t="shared" si="0"/>
        <v>4048647016</v>
      </c>
      <c r="F1692" s="550">
        <f>SUM(E1692/E1702)*100</f>
        <v>4.8328664194466873</v>
      </c>
      <c r="H1692" s="551"/>
    </row>
    <row r="1693" spans="1:8">
      <c r="A1693" s="547">
        <v>8</v>
      </c>
      <c r="B1693" s="547" t="s">
        <v>930</v>
      </c>
      <c r="C1693" s="548">
        <f>SUM('[1]MDAs Rec Sum'!K1458,'[1]MDAs Rec Sum'!K1509:K1510,)</f>
        <v>319425350</v>
      </c>
      <c r="D1693" s="548">
        <f>SUM('[1]Cap Thematic Sum'!C1446)*1000000</f>
        <v>1090000000</v>
      </c>
      <c r="E1693" s="549">
        <f t="shared" si="0"/>
        <v>1409425350</v>
      </c>
      <c r="F1693" s="550">
        <f>SUM(E1693/E1702)*100</f>
        <v>1.6824298136668909</v>
      </c>
      <c r="H1693" s="551"/>
    </row>
    <row r="1694" spans="1:8">
      <c r="A1694" s="547">
        <v>9</v>
      </c>
      <c r="B1694" s="547" t="s">
        <v>931</v>
      </c>
      <c r="C1694" s="548">
        <f>SUM('[1]MDAs Rec Sum'!K1461:K1464)</f>
        <v>456193300</v>
      </c>
      <c r="D1694" s="548">
        <f>SUM('[1]Cap Thematic Sum'!C1447)*1000000</f>
        <v>1088500000</v>
      </c>
      <c r="E1694" s="549">
        <f t="shared" si="0"/>
        <v>1544693300</v>
      </c>
      <c r="F1694" s="550">
        <f>SUM(E1694/E1702)*100</f>
        <v>1.8438990478576924</v>
      </c>
      <c r="H1694" s="551"/>
    </row>
    <row r="1695" spans="1:8">
      <c r="A1695" s="547">
        <v>10</v>
      </c>
      <c r="B1695" s="547" t="s">
        <v>932</v>
      </c>
      <c r="C1695" s="548">
        <f>SUM('[1]MDAs Rec Sum'!K1378,'[1]MDAs Rec Sum'!K1380:K1383,'[1]MDAs Rec Sum'!K1385:K1386,'[1]MDAs Rec Sum'!K1388,'[1]MDAs Rec Sum'!K1390:K1391,'[1]MDAs Rec Sum'!K1393:K1400,'[1]MDAs Rec Sum'!K1402:K1405,'[1]MDAs Rec Sum'!K1459,'[1]MDAs Rec Sum'!K1466,'[1]MDAs Rec Sum'!K1504,'[1]MDAs Rec Sum'!K1512:K1514,'[1]MDAs Rec Sum'!K1516:K1518,'[1]MDAs Rec Sum'!K1522,'[1]MDAs Rec Sum'!K1528)</f>
        <v>19841948873</v>
      </c>
      <c r="D1695" s="548">
        <f>SUM('[1]Cap Thematic Sum'!C1448)*1000000</f>
        <v>2189232999.9999995</v>
      </c>
      <c r="E1695" s="549">
        <f t="shared" si="0"/>
        <v>22031181873</v>
      </c>
      <c r="F1695" s="550">
        <f>SUM(E1695/E1702)*100</f>
        <v>26.298602627980809</v>
      </c>
      <c r="H1695" s="551"/>
    </row>
    <row r="1696" spans="1:8">
      <c r="A1696" s="547">
        <v>11</v>
      </c>
      <c r="B1696" s="547" t="s">
        <v>933</v>
      </c>
      <c r="C1696" s="548">
        <f>SUM('[1]MDAs Rec Sum'!K1519:K1521,'[1]MDAs Rec Sum'!K1453:K1456)</f>
        <v>1745334302</v>
      </c>
      <c r="D1696" s="548">
        <f>SUM('[1]Cap Thematic Sum'!C1449)*1000000</f>
        <v>311000000</v>
      </c>
      <c r="E1696" s="549">
        <f t="shared" si="0"/>
        <v>2056334302</v>
      </c>
      <c r="F1696" s="550">
        <f>SUM(E1696/E1702)*100</f>
        <v>2.4546444666620313</v>
      </c>
      <c r="H1696" s="551"/>
    </row>
    <row r="1697" spans="1:8">
      <c r="A1697" s="547">
        <v>12</v>
      </c>
      <c r="B1697" s="547" t="s">
        <v>934</v>
      </c>
      <c r="C1697" s="548">
        <f>SUM('[1]MDAs Rec Sum'!K1497:K1502)</f>
        <v>371311054</v>
      </c>
      <c r="D1697" s="548">
        <f>SUM('[1]Cap Thematic Sum'!C1450)*1000000</f>
        <v>3309000000</v>
      </c>
      <c r="E1697" s="549">
        <f t="shared" si="0"/>
        <v>3680311054</v>
      </c>
      <c r="F1697" s="550">
        <f>SUM(E1697/E1702)*100</f>
        <v>4.3931841021714417</v>
      </c>
      <c r="H1697" s="551"/>
    </row>
    <row r="1698" spans="1:8">
      <c r="A1698" s="547">
        <v>13</v>
      </c>
      <c r="B1698" s="547" t="s">
        <v>935</v>
      </c>
      <c r="C1698" s="548">
        <f>SUM('[1]MDAs Rec Sum'!K1473:K1479)</f>
        <v>135501726</v>
      </c>
      <c r="D1698" s="548">
        <f>SUM('[1]Cap Thematic Sum'!C1451)*1000000</f>
        <v>88000000</v>
      </c>
      <c r="E1698" s="549">
        <f t="shared" si="0"/>
        <v>223501726</v>
      </c>
      <c r="F1698" s="550">
        <f>SUM(E1698/E1702)*100</f>
        <v>0.26679381581181899</v>
      </c>
      <c r="H1698" s="551"/>
    </row>
    <row r="1699" spans="1:8">
      <c r="A1699" s="547">
        <v>14</v>
      </c>
      <c r="B1699" s="547" t="s">
        <v>936</v>
      </c>
      <c r="C1699" s="548">
        <f>SUM('[1]MDAs Rec Sum'!K1481:K1484,'[1]MDAs Rec Sum'!K1384)</f>
        <v>796994600</v>
      </c>
      <c r="D1699" s="548">
        <f>SUM('[1]Cap Thematic Sum'!C1452)*1000000</f>
        <v>123500000</v>
      </c>
      <c r="E1699" s="549">
        <f t="shared" si="0"/>
        <v>920494600</v>
      </c>
      <c r="F1699" s="550">
        <f>SUM(E1699/E1702)*100</f>
        <v>1.0987936029101359</v>
      </c>
      <c r="H1699" s="551"/>
    </row>
    <row r="1700" spans="1:8">
      <c r="A1700" s="547">
        <v>15</v>
      </c>
      <c r="B1700" s="547" t="s">
        <v>937</v>
      </c>
      <c r="C1700" s="548">
        <f>SUM('[1]MDAs Rec Sum'!K1467:K1468)</f>
        <v>91092185</v>
      </c>
      <c r="D1700" s="548">
        <f>SUM('[1]Cap Thematic Sum'!C1453)*1000000</f>
        <v>296000000</v>
      </c>
      <c r="E1700" s="549">
        <f t="shared" si="0"/>
        <v>387092185</v>
      </c>
      <c r="F1700" s="550">
        <f>SUM(E1700/E1702)*100</f>
        <v>0.46207160434673589</v>
      </c>
      <c r="H1700" s="551"/>
    </row>
    <row r="1701" spans="1:8">
      <c r="A1701" s="547">
        <v>16</v>
      </c>
      <c r="B1701" s="547" t="s">
        <v>938</v>
      </c>
      <c r="C1701" s="548">
        <f>SUM('[1]MDAs Rec Sum'!K1438:K1441,'[1]MDAs Rec Sum'!K1524:K1525)</f>
        <v>964097922</v>
      </c>
      <c r="D1701" s="548">
        <f>SUM('[1]Cap Thematic Sum'!C1454)*1000000</f>
        <v>278100000</v>
      </c>
      <c r="E1701" s="549">
        <f t="shared" si="0"/>
        <v>1242197922</v>
      </c>
      <c r="F1701" s="550">
        <f>SUM(E1701/E1702)*100</f>
        <v>1.4828105784019419</v>
      </c>
      <c r="H1701" s="551"/>
    </row>
    <row r="1702" spans="1:8" ht="15">
      <c r="A1702" s="547"/>
      <c r="B1702" s="553" t="s">
        <v>6</v>
      </c>
      <c r="C1702" s="549">
        <f>SUM(C1686:C1701)</f>
        <v>45934165131</v>
      </c>
      <c r="D1702" s="549">
        <f>SUM(D1686:D1701)</f>
        <v>37839038277</v>
      </c>
      <c r="E1702" s="549">
        <f t="shared" si="0"/>
        <v>83773203408</v>
      </c>
      <c r="F1702" s="554">
        <f>SUM(E1702/E1702)*100</f>
        <v>100</v>
      </c>
      <c r="G1702" s="503"/>
    </row>
    <row r="1703" spans="1:8">
      <c r="E1703" s="555"/>
    </row>
    <row r="1704" spans="1:8">
      <c r="H1704" s="556"/>
    </row>
  </sheetData>
  <mergeCells count="2">
    <mergeCell ref="A1683:F1683"/>
    <mergeCell ref="A1684:F1684"/>
  </mergeCells>
  <pageMargins left="0.70866141732283472" right="0.70866141732283472" top="0.74803149606299213" bottom="0.74803149606299213" header="0.31496062992125984" footer="0.31496062992125984"/>
  <pageSetup orientation="landscape" r:id="rId1"/>
  <headerFooter>
    <oddHeader>&amp;RENUGU STATE BUDGET 2013</oddHeader>
    <oddFooter>Page &amp;P</oddFooter>
  </headerFooter>
  <drawing r:id="rId2"/>
</worksheet>
</file>

<file path=xl/worksheets/sheet12.xml><?xml version="1.0" encoding="utf-8"?>
<worksheet xmlns="http://schemas.openxmlformats.org/spreadsheetml/2006/main" xmlns:r="http://schemas.openxmlformats.org/officeDocument/2006/relationships">
  <dimension ref="A1761:G1784"/>
  <sheetViews>
    <sheetView topLeftCell="A1760" workbookViewId="0">
      <selection activeCell="H1816" sqref="H1816"/>
    </sheetView>
  </sheetViews>
  <sheetFormatPr defaultRowHeight="12.75"/>
  <cols>
    <col min="1" max="1" width="5.28515625" style="544" customWidth="1"/>
    <col min="2" max="2" width="44" style="544" customWidth="1"/>
    <col min="3" max="3" width="18.140625" style="544" customWidth="1"/>
    <col min="4" max="4" width="14.85546875" style="544" customWidth="1"/>
    <col min="5" max="6" width="13.28515625" style="544" bestFit="1" customWidth="1"/>
    <col min="7" max="16384" width="9.140625" style="544"/>
  </cols>
  <sheetData>
    <row r="1761" spans="1:7" s="453" customFormat="1" ht="15" customHeight="1">
      <c r="A1761" s="1632" t="s">
        <v>857</v>
      </c>
      <c r="B1761" s="1632"/>
      <c r="C1761" s="1632"/>
      <c r="D1761" s="1632"/>
    </row>
    <row r="1762" spans="1:7">
      <c r="A1762" s="1642" t="s">
        <v>939</v>
      </c>
      <c r="B1762" s="1642"/>
      <c r="C1762" s="1642"/>
      <c r="D1762" s="1642"/>
    </row>
    <row r="1763" spans="1:7">
      <c r="A1763" s="545" t="s">
        <v>910</v>
      </c>
      <c r="B1763" s="545" t="s">
        <v>919</v>
      </c>
      <c r="C1763" s="546" t="s">
        <v>940</v>
      </c>
      <c r="D1763" s="545" t="s">
        <v>1</v>
      </c>
    </row>
    <row r="1764" spans="1:7">
      <c r="A1764" s="547">
        <v>1</v>
      </c>
      <c r="B1764" s="547" t="s">
        <v>923</v>
      </c>
      <c r="C1764" s="557">
        <f>SUM('[1]MDAs Cap Sum'!E1644,'[1]MDAs Cap Sum'!E1645,'[1]MDAs Cap Sum'!E1659)</f>
        <v>3727.5612769999998</v>
      </c>
      <c r="D1764" s="550">
        <f>SUM(C1764/C1780)*100</f>
        <v>9.8510994114397263</v>
      </c>
    </row>
    <row r="1765" spans="1:7">
      <c r="A1765" s="547">
        <v>2</v>
      </c>
      <c r="B1765" s="547" t="s">
        <v>924</v>
      </c>
      <c r="C1765" s="557">
        <f>SUM('[1]MDAs Cap Sum'!E1764,'[1]MDAs Cap Sum'!E1765,'[1]MDAs Cap Sum'!E1766,'[1]MDAs Cap Sum'!E1772)</f>
        <v>403.5</v>
      </c>
      <c r="D1765" s="550">
        <f>SUM(C1765/C1780)*100</f>
        <v>1.0663590259514144</v>
      </c>
    </row>
    <row r="1766" spans="1:7">
      <c r="A1766" s="547">
        <v>3</v>
      </c>
      <c r="B1766" s="547" t="s">
        <v>925</v>
      </c>
      <c r="C1766" s="557">
        <f>SUM('[1]MDAs Cap Sum'!E1651,'[1]MDAs Cap Sum'!E1657,'[1]MDAs Cap Sum'!E1658,'[1]MDAs Cap Sum'!E1769)</f>
        <v>1209</v>
      </c>
      <c r="D1766" s="550">
        <f>SUM(C1766/C1780)*100</f>
        <v>3.1951129179064681</v>
      </c>
    </row>
    <row r="1767" spans="1:7">
      <c r="A1767" s="547">
        <v>4</v>
      </c>
      <c r="B1767" s="547" t="s">
        <v>926</v>
      </c>
      <c r="C1767" s="557">
        <f>SUM('[1]MDAs Cap Sum'!E1653,'[1]MDAs Cap Sum'!E1654,'[1]MDAs Cap Sum'!E1655,'[1]MDAs Cap Sum'!E1800)</f>
        <v>13624.95</v>
      </c>
      <c r="D1767" s="550">
        <f>SUM(C1767/C1780)*100</f>
        <v>36.007654053622609</v>
      </c>
    </row>
    <row r="1768" spans="1:7">
      <c r="A1768" s="547">
        <v>5</v>
      </c>
      <c r="B1768" s="547" t="s">
        <v>927</v>
      </c>
      <c r="C1768" s="557">
        <f>SUM('[1]MDAs Cap Sum'!E1684:E1693)</f>
        <v>3425.694</v>
      </c>
      <c r="D1768" s="550">
        <f>SUM(C1768/C1780)*100</f>
        <v>9.0533326320882388</v>
      </c>
      <c r="F1768" s="556"/>
    </row>
    <row r="1769" spans="1:7">
      <c r="A1769" s="547">
        <v>6</v>
      </c>
      <c r="B1769" s="547" t="s">
        <v>928</v>
      </c>
      <c r="C1769" s="557">
        <f>SUM('[1]MDAs Cap Sum'!E1694:E1696)</f>
        <v>3558.8</v>
      </c>
      <c r="D1769" s="550">
        <f>SUM(C1769/C1780)*100</f>
        <v>9.4051016147605768</v>
      </c>
    </row>
    <row r="1770" spans="1:7">
      <c r="A1770" s="547">
        <v>7</v>
      </c>
      <c r="B1770" s="547" t="s">
        <v>929</v>
      </c>
      <c r="C1770" s="557">
        <f>SUM('[1]MDAs Cap Sum'!E1697:E1703)</f>
        <v>3116.2</v>
      </c>
      <c r="D1770" s="550">
        <f>SUM(C1770/C1780)*100</f>
        <v>8.2354101528371668</v>
      </c>
      <c r="E1770" s="556"/>
    </row>
    <row r="1771" spans="1:7">
      <c r="A1771" s="547">
        <v>8</v>
      </c>
      <c r="B1771" s="547" t="s">
        <v>930</v>
      </c>
      <c r="C1771" s="557">
        <f>SUM('[1]MDAs Cap Sum'!E1760,'[1]MDAs Cap Sum'!E1773,'[1]MDAs Cap Sum'!E1774)</f>
        <v>1090</v>
      </c>
      <c r="D1771" s="550">
        <f>SUM(C1771/C1780)*100</f>
        <v>2.8806228953830026</v>
      </c>
      <c r="E1771" s="556"/>
    </row>
    <row r="1772" spans="1:7">
      <c r="A1772" s="547">
        <v>9</v>
      </c>
      <c r="B1772" s="547" t="s">
        <v>931</v>
      </c>
      <c r="C1772" s="557">
        <f>SUM('[1]MDAs Cap Sum'!E1761:E1763)</f>
        <v>1088.5</v>
      </c>
      <c r="D1772" s="550">
        <f>SUM(C1772/C1780)*100</f>
        <v>2.8766587354352278</v>
      </c>
      <c r="E1772" s="556"/>
    </row>
    <row r="1773" spans="1:7">
      <c r="A1773" s="547">
        <v>10</v>
      </c>
      <c r="B1773" s="547" t="s">
        <v>932</v>
      </c>
      <c r="C1773" s="557">
        <f>SUM('[1]MDAs Cap Sum'!E1799,'[1]MDAs Cap Sum'!E1801:E1808,'[1]MDAs Cap Sum'!E1810:E1817,'[1]MDAs Cap Sum'!E1823)</f>
        <v>2189.2329999999997</v>
      </c>
      <c r="D1773" s="550">
        <f>SUM(C1773/C1780)*100</f>
        <v>5.785646516631207</v>
      </c>
      <c r="G1773" s="544" t="s">
        <v>812</v>
      </c>
    </row>
    <row r="1774" spans="1:7">
      <c r="A1774" s="547">
        <v>11</v>
      </c>
      <c r="B1774" s="547" t="s">
        <v>933</v>
      </c>
      <c r="C1774" s="557">
        <f>SUM('[1]MDAs Cap Sum'!E1809,'[1]MDAs Cap Sum'!E1818:E1822)</f>
        <v>311</v>
      </c>
      <c r="D1774" s="550">
        <f>SUM(C1774/C1780)*100</f>
        <v>0.8219024958386365</v>
      </c>
      <c r="E1774" s="556"/>
    </row>
    <row r="1775" spans="1:7">
      <c r="A1775" s="547">
        <v>12</v>
      </c>
      <c r="B1775" s="547" t="s">
        <v>934</v>
      </c>
      <c r="C1775" s="557">
        <f>SUM('[1]MDAs Cap Sum'!E1767,'[1]MDAs Cap Sum'!E1768,'[1]MDAs Cap Sum'!E1770,'[1]MDAs Cap Sum'!E1771,'[1]MDAs Cap Sum'!E1656)</f>
        <v>3309</v>
      </c>
      <c r="D1775" s="550">
        <f>SUM(C1775/C1780)*100</f>
        <v>8.7449368447911517</v>
      </c>
    </row>
    <row r="1776" spans="1:7">
      <c r="A1776" s="547">
        <v>13</v>
      </c>
      <c r="B1776" s="547" t="s">
        <v>935</v>
      </c>
      <c r="C1776" s="557">
        <f>SUM('[1]MDAs Cap Sum'!E1704)</f>
        <v>88</v>
      </c>
      <c r="D1776" s="550">
        <f>SUM(C1776/C1780)*100</f>
        <v>0.23256405026945343</v>
      </c>
    </row>
    <row r="1777" spans="1:6">
      <c r="A1777" s="547">
        <v>14</v>
      </c>
      <c r="B1777" s="547" t="s">
        <v>941</v>
      </c>
      <c r="C1777" s="557">
        <f>SUM('[1]MDAs Cap Sum'!E1705:E1707)</f>
        <v>123.5</v>
      </c>
      <c r="D1777" s="550">
        <f>SUM(C1777/C1780)*100</f>
        <v>0.32638250236678973</v>
      </c>
    </row>
    <row r="1778" spans="1:6">
      <c r="A1778" s="547">
        <v>15</v>
      </c>
      <c r="B1778" s="547" t="s">
        <v>937</v>
      </c>
      <c r="C1778" s="557">
        <f>SUM('[1]MDAs Cap Sum'!E1652)</f>
        <v>296</v>
      </c>
      <c r="D1778" s="550">
        <f>SUM(C1778/C1780)*100</f>
        <v>0.78226089636088869</v>
      </c>
      <c r="E1778" s="558"/>
    </row>
    <row r="1779" spans="1:6">
      <c r="A1779" s="547">
        <v>16</v>
      </c>
      <c r="B1779" s="547" t="s">
        <v>938</v>
      </c>
      <c r="C1779" s="557">
        <f>SUM('[1]MDAs Cap Sum'!E1646:E1650)</f>
        <v>278.10000000000002</v>
      </c>
      <c r="D1779" s="550">
        <f>SUM(C1779/C1780)*100</f>
        <v>0.73495525431744324</v>
      </c>
      <c r="F1779" s="556"/>
    </row>
    <row r="1780" spans="1:6">
      <c r="A1780" s="547"/>
      <c r="B1780" s="553" t="s">
        <v>6</v>
      </c>
      <c r="C1780" s="559">
        <f>SUM(C1764:C1779)</f>
        <v>37839.038277</v>
      </c>
      <c r="D1780" s="554">
        <f>SUM(C1780/C1780)*100</f>
        <v>100</v>
      </c>
    </row>
    <row r="1782" spans="1:6">
      <c r="C1782" s="560"/>
      <c r="F1782" s="556"/>
    </row>
    <row r="1783" spans="1:6">
      <c r="C1783" s="556"/>
    </row>
    <row r="1784" spans="1:6">
      <c r="C1784" s="561"/>
    </row>
  </sheetData>
  <mergeCells count="2">
    <mergeCell ref="A1761:D1761"/>
    <mergeCell ref="A1762:D1762"/>
  </mergeCells>
  <pageMargins left="0.70866141732283472" right="0.70866141732283472" top="0.74803149606299213" bottom="0.74803149606299213" header="0.31496062992125984" footer="0.31496062992125984"/>
  <pageSetup orientation="landscape" r:id="rId1"/>
  <headerFooter>
    <oddHeader>&amp;RENUGU STATE BUDGET 2013</oddHeader>
    <oddFooter>Page &amp;P</oddFooter>
  </headerFooter>
  <drawing r:id="rId2"/>
</worksheet>
</file>

<file path=xl/worksheets/sheet13.xml><?xml version="1.0" encoding="utf-8"?>
<worksheet xmlns="http://schemas.openxmlformats.org/spreadsheetml/2006/main" xmlns:r="http://schemas.openxmlformats.org/officeDocument/2006/relationships">
  <dimension ref="A1795:J2028"/>
  <sheetViews>
    <sheetView topLeftCell="A1792" workbookViewId="0">
      <selection activeCell="B1906" sqref="B1906"/>
    </sheetView>
  </sheetViews>
  <sheetFormatPr defaultRowHeight="12.75"/>
  <cols>
    <col min="1" max="1" width="4.7109375" style="565" customWidth="1"/>
    <col min="2" max="2" width="60.140625" style="565" customWidth="1"/>
    <col min="3" max="4" width="17.42578125" style="565" customWidth="1"/>
    <col min="5" max="5" width="14.28515625" style="565" customWidth="1"/>
    <col min="6" max="6" width="7" style="565" bestFit="1" customWidth="1"/>
    <col min="7" max="7" width="9.140625" style="565"/>
    <col min="8" max="8" width="9.85546875" style="544" bestFit="1" customWidth="1"/>
    <col min="9" max="16384" width="9.140625" style="544"/>
  </cols>
  <sheetData>
    <row r="1795" spans="1:10">
      <c r="A1795" s="1643" t="s">
        <v>857</v>
      </c>
      <c r="B1795" s="1643"/>
      <c r="C1795" s="1643"/>
      <c r="D1795" s="1643"/>
      <c r="E1795" s="1643"/>
      <c r="F1795" s="1643"/>
      <c r="G1795" s="562"/>
      <c r="J1795" s="563"/>
    </row>
    <row r="1796" spans="1:10">
      <c r="A1796" s="1644" t="s">
        <v>942</v>
      </c>
      <c r="B1796" s="1644"/>
      <c r="C1796" s="1644"/>
      <c r="D1796" s="1644"/>
      <c r="E1796" s="1644"/>
      <c r="F1796" s="1644"/>
      <c r="G1796" s="564"/>
    </row>
    <row r="1797" spans="1:10" ht="15" customHeight="1">
      <c r="A1797" s="1645" t="s">
        <v>943</v>
      </c>
      <c r="B1797" s="1645"/>
      <c r="C1797" s="1645"/>
      <c r="D1797" s="1645"/>
      <c r="E1797" s="1645"/>
      <c r="F1797" s="1645"/>
    </row>
    <row r="1798" spans="1:10" ht="15" customHeight="1">
      <c r="A1798" s="1646" t="s">
        <v>910</v>
      </c>
      <c r="B1798" s="1648" t="s">
        <v>944</v>
      </c>
      <c r="C1798" s="1648" t="s">
        <v>945</v>
      </c>
      <c r="D1798" s="1648" t="s">
        <v>946</v>
      </c>
      <c r="E1798" s="1648" t="s">
        <v>947</v>
      </c>
      <c r="F1798" s="1651" t="s">
        <v>1</v>
      </c>
    </row>
    <row r="1799" spans="1:10">
      <c r="A1799" s="1647"/>
      <c r="B1799" s="1649"/>
      <c r="C1799" s="1650"/>
      <c r="D1799" s="1649"/>
      <c r="E1799" s="1649"/>
      <c r="F1799" s="1652"/>
    </row>
    <row r="1800" spans="1:10">
      <c r="A1800" s="566">
        <v>1</v>
      </c>
      <c r="B1800" s="567" t="s">
        <v>948</v>
      </c>
      <c r="C1800" s="568">
        <f>SUM('[1]Cap Exp Detail'!F2312)</f>
        <v>1295</v>
      </c>
      <c r="D1800" s="568">
        <f>SUM('[1]Cap Exp Detail'!G2312)</f>
        <v>75</v>
      </c>
      <c r="E1800" s="569">
        <f>SUM(C1800:D1800)</f>
        <v>1370</v>
      </c>
      <c r="F1800" s="570">
        <f>SUM(E1800/'[1]Cap Sector Sum'!E1097)*100</f>
        <v>3.6205994189676272</v>
      </c>
      <c r="H1800" s="571"/>
    </row>
    <row r="1801" spans="1:10">
      <c r="A1801" s="566">
        <v>2</v>
      </c>
      <c r="B1801" s="572" t="s">
        <v>949</v>
      </c>
      <c r="C1801" s="573">
        <f>SUM('[1]Cap Exp Detail'!F2348)</f>
        <v>299.21999999999997</v>
      </c>
      <c r="D1801" s="573">
        <f>SUM('[1]Cap Exp Detail'!G2348)</f>
        <v>1803.3912769999999</v>
      </c>
      <c r="E1801" s="569">
        <f>SUM(C1801:D1801)</f>
        <v>2102.611277</v>
      </c>
      <c r="F1801" s="570">
        <f>SUM(E1801/'[1]Cap Sector Sum'!E1097)*100</f>
        <v>5.5567249400153136</v>
      </c>
    </row>
    <row r="1802" spans="1:10">
      <c r="A1802" s="566">
        <v>3</v>
      </c>
      <c r="B1802" s="572" t="s">
        <v>950</v>
      </c>
      <c r="C1802" s="568">
        <f>SUM('[1]Cap Exp Detail'!F2363)</f>
        <v>29</v>
      </c>
      <c r="D1802" s="568">
        <f>SUM('[1]Cap Exp Detail'!G2363)</f>
        <v>0</v>
      </c>
      <c r="E1802" s="569">
        <f t="shared" ref="E1802:E1815" si="0">SUM(C1802:D1802)</f>
        <v>29</v>
      </c>
      <c r="F1802" s="570">
        <f>SUM(E1802/'[1]Cap Sector Sum'!E1097)*100</f>
        <v>7.6640425656978969E-2</v>
      </c>
    </row>
    <row r="1803" spans="1:10">
      <c r="A1803" s="566">
        <v>4</v>
      </c>
      <c r="B1803" s="574" t="s">
        <v>951</v>
      </c>
      <c r="C1803" s="575">
        <f>SUM('[1]Cap Exp Detail'!F2403)</f>
        <v>27.8</v>
      </c>
      <c r="D1803" s="576"/>
      <c r="E1803" s="575">
        <f>SUM(C1803:D1803)</f>
        <v>27.8</v>
      </c>
      <c r="F1803" s="570">
        <f>SUM(E1803/'[1]Cap Sector Sum'!E1097)*100</f>
        <v>7.3469097698759145E-2</v>
      </c>
    </row>
    <row r="1804" spans="1:10">
      <c r="A1804" s="566">
        <v>5</v>
      </c>
      <c r="B1804" s="572" t="s">
        <v>952</v>
      </c>
      <c r="C1804" s="568">
        <f>SUM('[1]Cap Exp Detail'!F2439)</f>
        <v>167.5</v>
      </c>
      <c r="D1804" s="568">
        <f>SUM('[1]Cap Exp Detail'!G2439)</f>
        <v>0</v>
      </c>
      <c r="E1804" s="569">
        <f t="shared" si="0"/>
        <v>167.5</v>
      </c>
      <c r="F1804" s="570">
        <f>SUM(E1804/'[1]Cap Sector Sum'!E1097)*100</f>
        <v>0.44266452750151641</v>
      </c>
    </row>
    <row r="1805" spans="1:10">
      <c r="A1805" s="566">
        <v>6</v>
      </c>
      <c r="B1805" s="572" t="s">
        <v>953</v>
      </c>
      <c r="C1805" s="568">
        <f>SUM('[1]Cap Exp Detail'!F2464)</f>
        <v>46</v>
      </c>
      <c r="D1805" s="568">
        <f>SUM('[1]Cap Exp Detail'!G2464)</f>
        <v>0</v>
      </c>
      <c r="E1805" s="569">
        <f t="shared" si="0"/>
        <v>46</v>
      </c>
      <c r="F1805" s="570">
        <f>SUM(E1805/'[1]Cap Sector Sum'!E1097)*100</f>
        <v>0.12156757173175975</v>
      </c>
    </row>
    <row r="1806" spans="1:10">
      <c r="A1806" s="566">
        <v>7</v>
      </c>
      <c r="B1806" s="572" t="s">
        <v>954</v>
      </c>
      <c r="C1806" s="568">
        <f>SUM('[1]Cap Exp Detail'!F2485)</f>
        <v>7.8</v>
      </c>
      <c r="D1806" s="568">
        <f>SUM('[1]Cap Exp Detail'!G2485)</f>
        <v>0</v>
      </c>
      <c r="E1806" s="569">
        <f t="shared" si="0"/>
        <v>7.8</v>
      </c>
      <c r="F1806" s="570">
        <f>SUM(E1806/'[1]Cap Sector Sum'!E1097)*100</f>
        <v>2.0613631728428825E-2</v>
      </c>
    </row>
    <row r="1807" spans="1:10">
      <c r="A1807" s="566">
        <v>8</v>
      </c>
      <c r="B1807" s="572" t="s">
        <v>955</v>
      </c>
      <c r="C1807" s="568">
        <f>SUM('[1]Cap Exp Detail'!F2543)</f>
        <v>301</v>
      </c>
      <c r="D1807" s="568">
        <f>SUM('[1]Cap Exp Detail'!G2543)</f>
        <v>750</v>
      </c>
      <c r="E1807" s="569">
        <f t="shared" si="0"/>
        <v>1051</v>
      </c>
      <c r="F1807" s="570">
        <f>SUM(E1807/'[1]Cap Sector Sum'!E1097)*100</f>
        <v>2.7775547367408584</v>
      </c>
    </row>
    <row r="1808" spans="1:10">
      <c r="A1808" s="566">
        <v>9</v>
      </c>
      <c r="B1808" s="572" t="s">
        <v>956</v>
      </c>
      <c r="C1808" s="568">
        <f>SUM('[1]Cap Exp Detail'!F2634)</f>
        <v>296</v>
      </c>
      <c r="D1808" s="568">
        <f>SUM('[1]Cap Exp Detail'!G2634)</f>
        <v>0</v>
      </c>
      <c r="E1808" s="569">
        <f t="shared" si="0"/>
        <v>296</v>
      </c>
      <c r="F1808" s="570">
        <f>SUM(E1808/'[1]Cap Sector Sum'!E1097)*100</f>
        <v>0.78226089636088869</v>
      </c>
    </row>
    <row r="1809" spans="1:8">
      <c r="A1809" s="566">
        <v>10</v>
      </c>
      <c r="B1809" s="577" t="s">
        <v>957</v>
      </c>
      <c r="C1809" s="578">
        <f>SUM('[1]Cap Exp Detail'!F2792)</f>
        <v>10487</v>
      </c>
      <c r="D1809" s="578">
        <f>SUM('[1]Cap Exp Detail'!G2792)</f>
        <v>1230</v>
      </c>
      <c r="E1809" s="569">
        <f t="shared" si="0"/>
        <v>11717</v>
      </c>
      <c r="F1809" s="570">
        <f>SUM(E1809/'[1]Cap Sector Sum'!E1097)*100</f>
        <v>30.965374738718022</v>
      </c>
    </row>
    <row r="1810" spans="1:8">
      <c r="A1810" s="566">
        <v>11</v>
      </c>
      <c r="B1810" s="572" t="s">
        <v>958</v>
      </c>
      <c r="C1810" s="578">
        <f>SUM('[1]Cap Exp Detail'!F2851)</f>
        <v>0.5</v>
      </c>
      <c r="D1810" s="578">
        <f>SUM('[1]Cap Exp Detail'!G2851)</f>
        <v>845.45</v>
      </c>
      <c r="E1810" s="569">
        <f t="shared" si="0"/>
        <v>845.95</v>
      </c>
      <c r="F1810" s="570">
        <f>SUM(E1810/'[1]Cap Sector Sum'!E1097)*100</f>
        <v>2.2356540718800466</v>
      </c>
      <c r="G1810" s="579"/>
    </row>
    <row r="1811" spans="1:8">
      <c r="A1811" s="566">
        <v>12</v>
      </c>
      <c r="B1811" s="572" t="s">
        <v>959</v>
      </c>
      <c r="C1811" s="568">
        <f>SUM('[1]Cap Exp Detail'!F2885)</f>
        <v>776</v>
      </c>
      <c r="D1811" s="568">
        <f>SUM('[1]Cap Exp Detail'!G2885)</f>
        <v>0</v>
      </c>
      <c r="E1811" s="569">
        <f t="shared" si="0"/>
        <v>776</v>
      </c>
      <c r="F1811" s="570">
        <f>SUM(E1811/'[1]Cap Sector Sum'!E1097)*100</f>
        <v>2.0507920796488168</v>
      </c>
    </row>
    <row r="1812" spans="1:8">
      <c r="A1812" s="566">
        <v>13</v>
      </c>
      <c r="B1812" s="572" t="s">
        <v>960</v>
      </c>
      <c r="C1812" s="568">
        <f>SUM('[1]Cap Exp Detail'!F2933)</f>
        <v>2500</v>
      </c>
      <c r="D1812" s="568">
        <f>SUM('[1]Cap Exp Detail'!G2933)</f>
        <v>0</v>
      </c>
      <c r="E1812" s="569">
        <f t="shared" si="0"/>
        <v>2500</v>
      </c>
      <c r="F1812" s="570">
        <f>SUM(E1812/'[1]Cap Sector Sum'!E1097)*100</f>
        <v>6.6069332462912893</v>
      </c>
    </row>
    <row r="1813" spans="1:8">
      <c r="A1813" s="566">
        <v>14</v>
      </c>
      <c r="B1813" s="574" t="s">
        <v>707</v>
      </c>
      <c r="C1813" s="568">
        <f>SUM('[1]Cap Exp Detail'!F2964)</f>
        <v>3</v>
      </c>
      <c r="D1813" s="568">
        <f>SUM('[1]Cap Exp Detail'!G2964)</f>
        <v>0</v>
      </c>
      <c r="E1813" s="569">
        <f t="shared" si="0"/>
        <v>3</v>
      </c>
      <c r="F1813" s="570">
        <f>SUM(E1813/'[1]Cap Sector Sum'!E1097)*100</f>
        <v>7.9283198955495491E-3</v>
      </c>
    </row>
    <row r="1814" spans="1:8">
      <c r="A1814" s="566">
        <v>15</v>
      </c>
      <c r="B1814" s="580" t="s">
        <v>961</v>
      </c>
      <c r="C1814" s="581">
        <f>SUM('[1]Cap Exp Detail'!F3012)</f>
        <v>3</v>
      </c>
      <c r="D1814" s="581">
        <f>SUM('[1]Cap Exp Detail'!G3012)</f>
        <v>0</v>
      </c>
      <c r="E1814" s="582">
        <f>SUM(C1814:D1814)</f>
        <v>3</v>
      </c>
      <c r="F1814" s="570">
        <f>SUM(E1814/'[1]Cap Sector Sum'!E1097)*100</f>
        <v>7.9283198955495491E-3</v>
      </c>
    </row>
    <row r="1815" spans="1:8" ht="13.5" thickBot="1">
      <c r="A1815" s="566">
        <v>16</v>
      </c>
      <c r="B1815" s="583" t="s">
        <v>962</v>
      </c>
      <c r="C1815" s="581">
        <f>SUM('[1]Cap Exp Detail'!F3120)</f>
        <v>254.95</v>
      </c>
      <c r="D1815" s="581">
        <f>SUM('[1]Cap Exp Detail'!G3120)</f>
        <v>0</v>
      </c>
      <c r="E1815" s="569">
        <f t="shared" si="0"/>
        <v>254.95</v>
      </c>
      <c r="F1815" s="570">
        <f>SUM(E1815/'[1]Cap Sector Sum'!E1097)*100</f>
        <v>0.67377505245678582</v>
      </c>
    </row>
    <row r="1816" spans="1:8" ht="13.5" thickBot="1">
      <c r="A1816" s="584"/>
      <c r="B1816" s="585" t="s">
        <v>6</v>
      </c>
      <c r="C1816" s="586">
        <f>SUM(C1800:C1815)</f>
        <v>16493.77</v>
      </c>
      <c r="D1816" s="586">
        <f>SUM(D1800:D1815)</f>
        <v>4703.8412769999995</v>
      </c>
      <c r="E1816" s="587">
        <f>SUM(E1800:E1815)</f>
        <v>21197.611277000004</v>
      </c>
      <c r="F1816" s="588">
        <f>SUM(F1800:F1815)</f>
        <v>56.020481075188187</v>
      </c>
    </row>
    <row r="1817" spans="1:8">
      <c r="H1817" s="571"/>
    </row>
    <row r="1833" spans="1:10">
      <c r="A1833" s="1643" t="s">
        <v>857</v>
      </c>
      <c r="B1833" s="1643"/>
      <c r="C1833" s="1643"/>
      <c r="D1833" s="1643"/>
      <c r="E1833" s="1643"/>
      <c r="F1833" s="1643"/>
      <c r="G1833" s="562"/>
    </row>
    <row r="1835" spans="1:10" ht="15" customHeight="1">
      <c r="A1835" s="1645" t="s">
        <v>963</v>
      </c>
      <c r="B1835" s="1645"/>
      <c r="C1835" s="1645"/>
      <c r="D1835" s="1645"/>
      <c r="E1835" s="1645"/>
      <c r="F1835" s="1645"/>
    </row>
    <row r="1836" spans="1:10" ht="12.75" customHeight="1">
      <c r="A1836" s="1646" t="s">
        <v>910</v>
      </c>
      <c r="B1836" s="1648" t="s">
        <v>944</v>
      </c>
      <c r="C1836" s="1648" t="s">
        <v>945</v>
      </c>
      <c r="D1836" s="1648" t="s">
        <v>946</v>
      </c>
      <c r="E1836" s="1648" t="s">
        <v>947</v>
      </c>
      <c r="F1836" s="1653" t="s">
        <v>1</v>
      </c>
    </row>
    <row r="1837" spans="1:10">
      <c r="A1837" s="1647"/>
      <c r="B1837" s="1649"/>
      <c r="C1837" s="1650"/>
      <c r="D1837" s="1649"/>
      <c r="E1837" s="1649"/>
      <c r="F1837" s="1653"/>
    </row>
    <row r="1838" spans="1:10">
      <c r="A1838" s="576">
        <v>1</v>
      </c>
      <c r="B1838" s="589" t="s">
        <v>964</v>
      </c>
      <c r="C1838" s="575">
        <f>SUM('[1]Cap Exp Detail'!F3239)</f>
        <v>1918.2940000000001</v>
      </c>
      <c r="D1838" s="575">
        <f>SUM('[1]Cap Exp Detail'!G3239)</f>
        <v>0</v>
      </c>
      <c r="E1838" s="590">
        <f>SUM(C1838:D1838)</f>
        <v>1918.2940000000001</v>
      </c>
      <c r="F1838" s="570">
        <f>SUM(E1838/'[1]Cap Sector Sum'!E1097)*100</f>
        <v>5.0696161619044426</v>
      </c>
      <c r="H1838" s="591"/>
      <c r="I1838" s="591"/>
    </row>
    <row r="1839" spans="1:10">
      <c r="A1839" s="576">
        <v>2</v>
      </c>
      <c r="B1839" s="576" t="s">
        <v>965</v>
      </c>
      <c r="C1839" s="575">
        <f>SUM('[1]Cap Exp Detail'!F3263)</f>
        <v>16</v>
      </c>
      <c r="D1839" s="575">
        <f>SUM('[1]Cap Exp Detail'!G3263)</f>
        <v>0</v>
      </c>
      <c r="E1839" s="590">
        <f>SUM(C1839:D1839)</f>
        <v>16</v>
      </c>
      <c r="F1839" s="570">
        <f>SUM(E1839/'[1]Cap Sector Sum'!E1097)*100</f>
        <v>4.2284372776264255E-2</v>
      </c>
      <c r="H1839" s="591"/>
      <c r="J1839" s="591"/>
    </row>
    <row r="1840" spans="1:10">
      <c r="A1840" s="576">
        <v>3</v>
      </c>
      <c r="B1840" s="576" t="s">
        <v>966</v>
      </c>
      <c r="C1840" s="575">
        <f>SUM('[1]Cap Exp Detail'!F3350)</f>
        <v>390.78099999999995</v>
      </c>
      <c r="D1840" s="575">
        <f>SUM('[1]Cap Exp Detail'!G3350)</f>
        <v>582</v>
      </c>
      <c r="E1840" s="590">
        <f t="shared" ref="E1840:E1861" si="1">SUM(C1840:D1840)</f>
        <v>972.78099999999995</v>
      </c>
      <c r="F1840" s="570">
        <f>SUM(E1840/'[1]Cap Sector Sum'!E1097)*100</f>
        <v>2.570839652104195</v>
      </c>
    </row>
    <row r="1841" spans="1:8">
      <c r="A1841" s="576">
        <v>4</v>
      </c>
      <c r="B1841" s="576" t="s">
        <v>967</v>
      </c>
      <c r="C1841" s="575">
        <f>SUM('[1]Cap Exp Detail'!F3377)</f>
        <v>20</v>
      </c>
      <c r="D1841" s="575">
        <f>SUM('[1]Cap Exp Detail'!G3377)</f>
        <v>0</v>
      </c>
      <c r="E1841" s="590">
        <f t="shared" si="1"/>
        <v>20</v>
      </c>
      <c r="F1841" s="570">
        <f>SUM(E1841/'[1]Cap Sector Sum'!E1097)*100</f>
        <v>5.2855465970330327E-2</v>
      </c>
    </row>
    <row r="1842" spans="1:8">
      <c r="A1842" s="576">
        <v>5</v>
      </c>
      <c r="B1842" s="576" t="s">
        <v>968</v>
      </c>
      <c r="C1842" s="575">
        <f>SUM('[1]Cap Exp Detail'!F3416)</f>
        <v>195</v>
      </c>
      <c r="D1842" s="575">
        <f>SUM('[1]Cap Exp Detail'!G3416)</f>
        <v>0</v>
      </c>
      <c r="E1842" s="590">
        <f t="shared" si="1"/>
        <v>195</v>
      </c>
      <c r="F1842" s="570">
        <f>SUM(E1842/'[1]Cap Sector Sum'!E1097)*100</f>
        <v>0.51534079321072057</v>
      </c>
    </row>
    <row r="1843" spans="1:8">
      <c r="A1843" s="576">
        <v>6</v>
      </c>
      <c r="B1843" s="576" t="s">
        <v>969</v>
      </c>
      <c r="C1843" s="575">
        <f>SUM('[1]Cap Exp Detail'!F3484)</f>
        <v>119</v>
      </c>
      <c r="D1843" s="575">
        <f>SUM('[1]Cap Exp Detail'!G3484)</f>
        <v>0</v>
      </c>
      <c r="E1843" s="590">
        <f t="shared" si="1"/>
        <v>119</v>
      </c>
      <c r="F1843" s="570">
        <f>SUM(E1843/'[1]Cap Sector Sum'!E1097)*100</f>
        <v>0.31449002252346542</v>
      </c>
    </row>
    <row r="1844" spans="1:8">
      <c r="A1844" s="576">
        <v>7</v>
      </c>
      <c r="B1844" s="576" t="s">
        <v>970</v>
      </c>
      <c r="C1844" s="575">
        <f>SUM('[1]Cap Exp Detail'!F3523)</f>
        <v>111.21899999999999</v>
      </c>
      <c r="D1844" s="575">
        <f>SUM('[1]Cap Exp Detail'!G3523)</f>
        <v>2.6</v>
      </c>
      <c r="E1844" s="590">
        <f t="shared" si="1"/>
        <v>113.81899999999999</v>
      </c>
      <c r="F1844" s="570">
        <f>SUM(E1844/'[1]Cap Sector Sum'!E1097)*100</f>
        <v>0.30079781406385131</v>
      </c>
    </row>
    <row r="1845" spans="1:8">
      <c r="A1845" s="576">
        <v>8</v>
      </c>
      <c r="B1845" s="576" t="s">
        <v>971</v>
      </c>
      <c r="C1845" s="575">
        <f>SUM('[1]Cap Exp Detail'!F3572)</f>
        <v>57.300000000000004</v>
      </c>
      <c r="D1845" s="575">
        <f>SUM('[1]Cap Exp Detail'!G3572)</f>
        <v>0</v>
      </c>
      <c r="E1845" s="590">
        <f t="shared" si="1"/>
        <v>57.300000000000004</v>
      </c>
      <c r="F1845" s="570">
        <f>SUM(E1845/'[1]Cap Sector Sum'!E1097)*100</f>
        <v>0.15143091000499639</v>
      </c>
    </row>
    <row r="1846" spans="1:8">
      <c r="A1846" s="576">
        <v>9</v>
      </c>
      <c r="B1846" s="576" t="s">
        <v>972</v>
      </c>
      <c r="C1846" s="575">
        <f>SUM('[1]Cap Exp Detail'!F3592)</f>
        <v>8</v>
      </c>
      <c r="D1846" s="575">
        <f>SUM('[1]Cap Exp Detail'!G3592)</f>
        <v>0</v>
      </c>
      <c r="E1846" s="590">
        <f t="shared" si="1"/>
        <v>8</v>
      </c>
      <c r="F1846" s="570">
        <f>SUM(E1846/'[1]Cap Sector Sum'!E1097)*100</f>
        <v>2.1142186388132127E-2</v>
      </c>
    </row>
    <row r="1847" spans="1:8">
      <c r="A1847" s="576">
        <v>10</v>
      </c>
      <c r="B1847" s="576" t="s">
        <v>973</v>
      </c>
      <c r="C1847" s="575">
        <f>SUM('[1]Cap Exp Detail'!F3631)</f>
        <v>5.5</v>
      </c>
      <c r="D1847" s="575">
        <f>SUM('[1]Cap Exp Detail'!G3631)</f>
        <v>0</v>
      </c>
      <c r="E1847" s="590">
        <f>SUM(C1847:D1847)</f>
        <v>5.5</v>
      </c>
      <c r="F1847" s="570">
        <f>SUM(E1847/'[1]Cap Sector Sum'!E1097)*100</f>
        <v>1.4535253141840839E-2</v>
      </c>
    </row>
    <row r="1848" spans="1:8">
      <c r="A1848" s="576">
        <v>11</v>
      </c>
      <c r="B1848" s="576" t="s">
        <v>974</v>
      </c>
      <c r="C1848" s="575">
        <f>SUM('[1]Cap Exp Detail'!F3826)</f>
        <v>2865.8</v>
      </c>
      <c r="D1848" s="575">
        <f>SUM('[1]Cap Exp Detail'!G3826)</f>
        <v>550</v>
      </c>
      <c r="E1848" s="590">
        <f>SUM(C1848:D1848)</f>
        <v>3415.8</v>
      </c>
      <c r="F1848" s="570">
        <f>SUM(E1848/'[1]Cap Sector Sum'!E1097)*100</f>
        <v>9.0271850330727172</v>
      </c>
    </row>
    <row r="1849" spans="1:8">
      <c r="A1849" s="576">
        <v>12</v>
      </c>
      <c r="B1849" s="576" t="s">
        <v>975</v>
      </c>
      <c r="C1849" s="575">
        <f>SUM('[1]Cap Exp Detail'!F3874)</f>
        <v>134.5</v>
      </c>
      <c r="D1849" s="575">
        <f>SUM('[1]Cap Exp Detail'!G3874)</f>
        <v>0</v>
      </c>
      <c r="E1849" s="590">
        <f t="shared" si="1"/>
        <v>134.5</v>
      </c>
      <c r="F1849" s="570">
        <f>SUM(E1849/'[1]Cap Sector Sum'!E1097)*100</f>
        <v>0.35545300865047141</v>
      </c>
    </row>
    <row r="1850" spans="1:8">
      <c r="A1850" s="576">
        <v>13</v>
      </c>
      <c r="B1850" s="576" t="s">
        <v>976</v>
      </c>
      <c r="C1850" s="575">
        <f>SUM('[1]Cap Exp Detail'!F3887)</f>
        <v>8.5</v>
      </c>
      <c r="D1850" s="575">
        <f>SUM('[1]Cap Exp Detail'!G3887)</f>
        <v>0</v>
      </c>
      <c r="E1850" s="590">
        <f t="shared" si="1"/>
        <v>8.5</v>
      </c>
      <c r="F1850" s="570">
        <f>SUM(E1850/'[1]Cap Sector Sum'!E1097)*100</f>
        <v>2.2463573037390386E-2</v>
      </c>
    </row>
    <row r="1851" spans="1:8">
      <c r="A1851" s="576">
        <v>14</v>
      </c>
      <c r="B1851" s="576" t="s">
        <v>977</v>
      </c>
      <c r="C1851" s="575">
        <f>SUM('[1]Cap Exp Detail'!F3952)</f>
        <v>35</v>
      </c>
      <c r="D1851" s="575">
        <f>SUM('[1]Cap Exp Detail'!G3952)</f>
        <v>0</v>
      </c>
      <c r="E1851" s="590">
        <f t="shared" si="1"/>
        <v>35</v>
      </c>
      <c r="F1851" s="570">
        <f>SUM(E1851/'[1]Cap Sector Sum'!E1097)*100</f>
        <v>9.2497065448078064E-2</v>
      </c>
    </row>
    <row r="1852" spans="1:8">
      <c r="A1852" s="576">
        <v>15</v>
      </c>
      <c r="B1852" s="576" t="s">
        <v>978</v>
      </c>
      <c r="C1852" s="592">
        <f>SUM('[1]Cap Exp Detail'!F4000)</f>
        <v>2708.5</v>
      </c>
      <c r="D1852" s="592">
        <f>SUM('[1]Cap Exp Detail'!G4000)</f>
        <v>0</v>
      </c>
      <c r="E1852" s="590">
        <f t="shared" si="1"/>
        <v>2708.5</v>
      </c>
      <c r="F1852" s="570">
        <f>SUM(E1852/'[1]Cap Sector Sum'!E1097)*100</f>
        <v>7.1579514790319836</v>
      </c>
      <c r="H1852" s="591"/>
    </row>
    <row r="1853" spans="1:8">
      <c r="A1853" s="576">
        <v>16</v>
      </c>
      <c r="B1853" s="576" t="s">
        <v>979</v>
      </c>
      <c r="C1853" s="575">
        <f>SUM('[1]Cap Exp Detail'!F4042)</f>
        <v>24</v>
      </c>
      <c r="D1853" s="575">
        <f>SUM('[1]Cap Exp Detail'!G4042)</f>
        <v>0</v>
      </c>
      <c r="E1853" s="590">
        <f t="shared" si="1"/>
        <v>24</v>
      </c>
      <c r="F1853" s="570">
        <f>SUM(E1853/'[1]Cap Sector Sum'!E1097)*100</f>
        <v>6.3426559164396393E-2</v>
      </c>
    </row>
    <row r="1854" spans="1:8">
      <c r="A1854" s="576">
        <v>17</v>
      </c>
      <c r="B1854" s="576" t="s">
        <v>770</v>
      </c>
      <c r="C1854" s="575">
        <f>SUM('[1]Cap Exp Detail'!F4098)</f>
        <v>206.2</v>
      </c>
      <c r="D1854" s="575">
        <f>SUM('[1]Cap Exp Detail'!G4098)</f>
        <v>0</v>
      </c>
      <c r="E1854" s="590">
        <f t="shared" si="1"/>
        <v>206.2</v>
      </c>
      <c r="F1854" s="570">
        <f>SUM(E1854/'[1]Cap Sector Sum'!E1097)*100</f>
        <v>0.54493985415410562</v>
      </c>
    </row>
    <row r="1855" spans="1:8">
      <c r="A1855" s="576">
        <v>18</v>
      </c>
      <c r="B1855" s="576" t="s">
        <v>980</v>
      </c>
      <c r="C1855" s="575">
        <f>SUM('[1]Cap Exp Detail'!F4113)</f>
        <v>84</v>
      </c>
      <c r="D1855" s="575">
        <f>SUM('[1]Cap Exp Detail'!G4113)</f>
        <v>0</v>
      </c>
      <c r="E1855" s="590">
        <f t="shared" si="1"/>
        <v>84</v>
      </c>
      <c r="F1855" s="570">
        <f>SUM(E1855/'[1]Cap Sector Sum'!E1097)*100</f>
        <v>0.22199295707538735</v>
      </c>
    </row>
    <row r="1856" spans="1:8">
      <c r="A1856" s="576">
        <v>19</v>
      </c>
      <c r="B1856" s="576" t="s">
        <v>981</v>
      </c>
      <c r="C1856" s="575">
        <f>SUM('[1]Cap Exp Detail'!F4146)</f>
        <v>21.5</v>
      </c>
      <c r="D1856" s="575">
        <f>SUM('[1]Cap Exp Detail'!G4146)</f>
        <v>0</v>
      </c>
      <c r="E1856" s="590">
        <f t="shared" si="1"/>
        <v>21.5</v>
      </c>
      <c r="F1856" s="570">
        <f>SUM(E1856/'[1]Cap Sector Sum'!E1097)*100</f>
        <v>5.6819625918105097E-2</v>
      </c>
    </row>
    <row r="1857" spans="1:8">
      <c r="A1857" s="576">
        <v>20</v>
      </c>
      <c r="B1857" s="576" t="s">
        <v>982</v>
      </c>
      <c r="C1857" s="575">
        <f>SUM('[1]Cap Exp Detail'!F4172)</f>
        <v>37</v>
      </c>
      <c r="D1857" s="575">
        <f>SUM('[1]Cap Exp Detail'!G4172)</f>
        <v>0</v>
      </c>
      <c r="E1857" s="590">
        <f t="shared" si="1"/>
        <v>37</v>
      </c>
      <c r="F1857" s="570">
        <f>SUM(E1857/'[1]Cap Sector Sum'!E1097)*100</f>
        <v>9.7782612045111086E-2</v>
      </c>
    </row>
    <row r="1858" spans="1:8">
      <c r="A1858" s="576">
        <v>21</v>
      </c>
      <c r="B1858" s="576" t="s">
        <v>983</v>
      </c>
      <c r="C1858" s="575">
        <f>SUM('[1]Cap Exp Detail'!F4234)</f>
        <v>88</v>
      </c>
      <c r="D1858" s="575">
        <f>SUM('[1]Cap Exp Detail'!G4234)</f>
        <v>0</v>
      </c>
      <c r="E1858" s="590">
        <f t="shared" si="1"/>
        <v>88</v>
      </c>
      <c r="F1858" s="570">
        <f>SUM(E1858/'[1]Cap Sector Sum'!E1097)*100</f>
        <v>0.23256405026945343</v>
      </c>
    </row>
    <row r="1859" spans="1:8">
      <c r="A1859" s="576">
        <v>22</v>
      </c>
      <c r="B1859" s="576" t="s">
        <v>984</v>
      </c>
      <c r="C1859" s="575">
        <f>SUM('[1]Cap Exp Detail'!F4251)</f>
        <v>119</v>
      </c>
      <c r="D1859" s="575">
        <f>SUM('[1]Cap Exp Detail'!G4251)</f>
        <v>0</v>
      </c>
      <c r="E1859" s="590">
        <f t="shared" si="1"/>
        <v>119</v>
      </c>
      <c r="F1859" s="570">
        <f>SUM(E1859/'[1]Cap Sector Sum'!E1097)*100</f>
        <v>0.31449002252346542</v>
      </c>
    </row>
    <row r="1860" spans="1:8">
      <c r="A1860" s="576">
        <v>23</v>
      </c>
      <c r="B1860" s="576" t="s">
        <v>985</v>
      </c>
      <c r="C1860" s="575">
        <f>SUM('[1]Cap Exp Detail'!F4264)</f>
        <v>2</v>
      </c>
      <c r="D1860" s="575">
        <f>SUM('[1]Cap Exp Detail'!G4264)</f>
        <v>0</v>
      </c>
      <c r="E1860" s="590">
        <f t="shared" si="1"/>
        <v>2</v>
      </c>
      <c r="F1860" s="570">
        <f>SUM(E1860/'[1]Cap Sector Sum'!E1097)*100</f>
        <v>5.2855465970330319E-3</v>
      </c>
      <c r="H1860" s="591"/>
    </row>
    <row r="1861" spans="1:8">
      <c r="A1861" s="576">
        <v>24</v>
      </c>
      <c r="B1861" s="576" t="s">
        <v>680</v>
      </c>
      <c r="C1861" s="575">
        <f>SUM('[1]Cap Exp Detail'!F4285)</f>
        <v>2.5</v>
      </c>
      <c r="D1861" s="575">
        <f>SUM('[1]Cap Exp Detail'!G4285)</f>
        <v>0</v>
      </c>
      <c r="E1861" s="590">
        <f t="shared" si="1"/>
        <v>2.5</v>
      </c>
      <c r="F1861" s="570">
        <f>SUM(E1861/'[1]Cap Sector Sum'!E1097)*100</f>
        <v>6.6069332462912909E-3</v>
      </c>
    </row>
    <row r="1862" spans="1:8">
      <c r="A1862" s="593"/>
      <c r="B1862" s="593" t="s">
        <v>6</v>
      </c>
      <c r="C1862" s="594">
        <f>SUM(C1838:C1861)</f>
        <v>9177.594000000001</v>
      </c>
      <c r="D1862" s="594">
        <f>SUM(D1838:D1861)</f>
        <v>1134.5999999999999</v>
      </c>
      <c r="E1862" s="594">
        <f>SUM(E1838:E1861)</f>
        <v>10312.194000000001</v>
      </c>
      <c r="F1862" s="588">
        <f>SUM(F1838:F1861)</f>
        <v>27.252790952322233</v>
      </c>
    </row>
    <row r="1863" spans="1:8">
      <c r="A1863" s="595"/>
      <c r="B1863" s="595"/>
      <c r="C1863" s="596"/>
      <c r="D1863" s="596"/>
      <c r="E1863" s="596"/>
    </row>
    <row r="1864" spans="1:8">
      <c r="A1864" s="595"/>
      <c r="B1864" s="595"/>
      <c r="C1864" s="596"/>
      <c r="D1864" s="596"/>
      <c r="E1864" s="596"/>
    </row>
    <row r="1865" spans="1:8">
      <c r="A1865" s="595"/>
      <c r="B1865" s="595"/>
      <c r="C1865" s="596"/>
      <c r="D1865" s="596"/>
      <c r="E1865" s="596"/>
    </row>
    <row r="1866" spans="1:8">
      <c r="A1866" s="595"/>
      <c r="B1866" s="595"/>
      <c r="C1866" s="596"/>
      <c r="D1866" s="596"/>
      <c r="E1866" s="596"/>
    </row>
    <row r="1867" spans="1:8">
      <c r="A1867" s="595"/>
      <c r="B1867" s="595"/>
      <c r="C1867" s="596"/>
      <c r="D1867" s="596"/>
      <c r="E1867" s="596"/>
    </row>
    <row r="1868" spans="1:8">
      <c r="A1868" s="595"/>
      <c r="B1868" s="595"/>
      <c r="C1868" s="596"/>
      <c r="D1868" s="596"/>
      <c r="E1868" s="596"/>
    </row>
    <row r="1869" spans="1:8">
      <c r="A1869" s="595"/>
      <c r="B1869" s="595"/>
      <c r="C1869" s="596"/>
      <c r="D1869" s="596"/>
      <c r="E1869" s="596"/>
    </row>
    <row r="1870" spans="1:8">
      <c r="A1870" s="595"/>
      <c r="B1870" s="595"/>
      <c r="C1870" s="596"/>
      <c r="D1870" s="596"/>
      <c r="E1870" s="596"/>
    </row>
    <row r="1871" spans="1:8">
      <c r="A1871" s="595"/>
      <c r="B1871" s="595"/>
      <c r="C1871" s="596"/>
      <c r="D1871" s="596"/>
      <c r="E1871" s="596"/>
    </row>
    <row r="1872" spans="1:8">
      <c r="A1872" s="595"/>
      <c r="B1872" s="595"/>
      <c r="C1872" s="596"/>
      <c r="D1872" s="596"/>
      <c r="E1872" s="596"/>
    </row>
    <row r="1873" spans="1:5">
      <c r="A1873" s="595"/>
      <c r="B1873" s="595"/>
      <c r="C1873" s="596"/>
      <c r="D1873" s="596"/>
      <c r="E1873" s="596"/>
    </row>
    <row r="1874" spans="1:5">
      <c r="A1874" s="595"/>
      <c r="B1874" s="595"/>
      <c r="C1874" s="596"/>
      <c r="D1874" s="596"/>
      <c r="E1874" s="596"/>
    </row>
    <row r="1875" spans="1:5">
      <c r="A1875" s="595"/>
      <c r="B1875" s="595"/>
      <c r="C1875" s="596"/>
      <c r="D1875" s="596"/>
      <c r="E1875" s="596"/>
    </row>
    <row r="1876" spans="1:5">
      <c r="A1876" s="595"/>
      <c r="B1876" s="595"/>
      <c r="C1876" s="596"/>
      <c r="D1876" s="596"/>
      <c r="E1876" s="596"/>
    </row>
    <row r="1877" spans="1:5">
      <c r="A1877" s="595"/>
      <c r="B1877" s="595"/>
      <c r="C1877" s="596"/>
      <c r="D1877" s="596"/>
      <c r="E1877" s="596"/>
    </row>
    <row r="1878" spans="1:5">
      <c r="A1878" s="595"/>
      <c r="B1878" s="595"/>
      <c r="C1878" s="596"/>
      <c r="D1878" s="596"/>
      <c r="E1878" s="596"/>
    </row>
    <row r="1879" spans="1:5">
      <c r="A1879" s="595"/>
      <c r="B1879" s="595"/>
      <c r="C1879" s="596"/>
      <c r="D1879" s="596"/>
      <c r="E1879" s="596"/>
    </row>
    <row r="1880" spans="1:5">
      <c r="A1880" s="595"/>
      <c r="B1880" s="595"/>
      <c r="C1880" s="596"/>
      <c r="D1880" s="596"/>
      <c r="E1880" s="596"/>
    </row>
    <row r="1881" spans="1:5">
      <c r="A1881" s="595"/>
      <c r="B1881" s="595"/>
      <c r="C1881" s="596"/>
      <c r="D1881" s="596"/>
      <c r="E1881" s="596"/>
    </row>
    <row r="1882" spans="1:5">
      <c r="A1882" s="595"/>
      <c r="B1882" s="595"/>
      <c r="C1882" s="596"/>
      <c r="D1882" s="596"/>
      <c r="E1882" s="596"/>
    </row>
    <row r="1883" spans="1:5">
      <c r="A1883" s="595"/>
      <c r="B1883" s="595"/>
      <c r="C1883" s="596"/>
      <c r="D1883" s="596"/>
      <c r="E1883" s="596"/>
    </row>
    <row r="1884" spans="1:5">
      <c r="A1884" s="595"/>
      <c r="B1884" s="595"/>
      <c r="C1884" s="596"/>
      <c r="D1884" s="596"/>
      <c r="E1884" s="596"/>
    </row>
    <row r="1885" spans="1:5">
      <c r="A1885" s="595"/>
      <c r="B1885" s="595"/>
      <c r="C1885" s="596"/>
      <c r="D1885" s="596"/>
      <c r="E1885" s="596"/>
    </row>
    <row r="1886" spans="1:5">
      <c r="A1886" s="595"/>
      <c r="B1886" s="595"/>
      <c r="C1886" s="596"/>
      <c r="D1886" s="596"/>
      <c r="E1886" s="596"/>
    </row>
    <row r="1887" spans="1:5">
      <c r="A1887" s="595"/>
      <c r="B1887" s="595"/>
      <c r="C1887" s="596"/>
      <c r="D1887" s="596"/>
      <c r="E1887" s="596"/>
    </row>
    <row r="1888" spans="1:5">
      <c r="A1888" s="595"/>
      <c r="B1888" s="595"/>
      <c r="C1888" s="596"/>
      <c r="D1888" s="596"/>
      <c r="E1888" s="596"/>
    </row>
    <row r="1889" spans="1:5">
      <c r="A1889" s="595"/>
      <c r="B1889" s="595"/>
      <c r="C1889" s="596"/>
      <c r="D1889" s="596"/>
      <c r="E1889" s="596"/>
    </row>
    <row r="1890" spans="1:5">
      <c r="A1890" s="595"/>
      <c r="B1890" s="595"/>
      <c r="C1890" s="596"/>
      <c r="D1890" s="596"/>
      <c r="E1890" s="596"/>
    </row>
    <row r="1891" spans="1:5">
      <c r="A1891" s="595"/>
      <c r="B1891" s="595"/>
      <c r="C1891" s="596"/>
      <c r="D1891" s="596"/>
      <c r="E1891" s="596"/>
    </row>
    <row r="1892" spans="1:5">
      <c r="A1892" s="595"/>
      <c r="B1892" s="595"/>
      <c r="C1892" s="596"/>
      <c r="D1892" s="596"/>
      <c r="E1892" s="596"/>
    </row>
    <row r="1893" spans="1:5">
      <c r="A1893" s="595"/>
      <c r="B1893" s="595"/>
      <c r="C1893" s="596"/>
      <c r="D1893" s="596"/>
      <c r="E1893" s="596"/>
    </row>
    <row r="1894" spans="1:5">
      <c r="A1894" s="595"/>
      <c r="B1894" s="595"/>
      <c r="C1894" s="596"/>
      <c r="D1894" s="596"/>
      <c r="E1894" s="596"/>
    </row>
    <row r="1895" spans="1:5">
      <c r="A1895" s="595"/>
      <c r="B1895" s="595"/>
      <c r="C1895" s="596"/>
      <c r="D1895" s="596"/>
      <c r="E1895" s="596"/>
    </row>
    <row r="1896" spans="1:5">
      <c r="A1896" s="595"/>
      <c r="B1896" s="595"/>
      <c r="C1896" s="596"/>
      <c r="D1896" s="596"/>
      <c r="E1896" s="596"/>
    </row>
    <row r="1897" spans="1:5">
      <c r="A1897" s="595"/>
      <c r="B1897" s="595"/>
      <c r="C1897" s="596"/>
      <c r="D1897" s="596"/>
      <c r="E1897" s="596"/>
    </row>
    <row r="1898" spans="1:5">
      <c r="A1898" s="595"/>
      <c r="B1898" s="595"/>
      <c r="C1898" s="596"/>
      <c r="D1898" s="596"/>
      <c r="E1898" s="596"/>
    </row>
    <row r="1899" spans="1:5">
      <c r="A1899" s="595"/>
      <c r="B1899" s="595"/>
      <c r="C1899" s="596"/>
      <c r="D1899" s="596"/>
      <c r="E1899" s="596"/>
    </row>
    <row r="1900" spans="1:5">
      <c r="A1900" s="595"/>
      <c r="B1900" s="595"/>
      <c r="C1900" s="596"/>
      <c r="D1900" s="596"/>
      <c r="E1900" s="596"/>
    </row>
    <row r="1901" spans="1:5">
      <c r="A1901" s="595"/>
      <c r="B1901" s="595"/>
      <c r="C1901" s="596"/>
      <c r="D1901" s="596"/>
      <c r="E1901" s="596"/>
    </row>
    <row r="1902" spans="1:5">
      <c r="A1902" s="595"/>
      <c r="B1902" s="595"/>
      <c r="C1902" s="596"/>
      <c r="D1902" s="596"/>
      <c r="E1902" s="596"/>
    </row>
    <row r="1903" spans="1:5">
      <c r="A1903" s="595"/>
      <c r="B1903" s="595"/>
      <c r="C1903" s="596"/>
      <c r="D1903" s="596"/>
      <c r="E1903" s="596"/>
    </row>
    <row r="1904" spans="1:5">
      <c r="A1904" s="595"/>
      <c r="B1904" s="595"/>
      <c r="C1904" s="596"/>
      <c r="D1904" s="596"/>
      <c r="E1904" s="596"/>
    </row>
    <row r="1905" spans="1:8">
      <c r="A1905" s="595"/>
      <c r="B1905" s="595"/>
      <c r="C1905" s="596"/>
      <c r="D1905" s="596"/>
      <c r="E1905" s="596"/>
    </row>
    <row r="1906" spans="1:8">
      <c r="A1906" s="595"/>
      <c r="B1906" s="595"/>
      <c r="C1906" s="596"/>
      <c r="D1906" s="596"/>
      <c r="E1906" s="596"/>
    </row>
    <row r="1907" spans="1:8">
      <c r="A1907" s="595"/>
      <c r="B1907" s="595"/>
      <c r="C1907" s="596"/>
      <c r="D1907" s="596"/>
      <c r="E1907" s="596"/>
    </row>
    <row r="1908" spans="1:8">
      <c r="A1908" s="595"/>
      <c r="B1908" s="595"/>
      <c r="C1908" s="596"/>
      <c r="D1908" s="596"/>
      <c r="E1908" s="596"/>
    </row>
    <row r="1909" spans="1:8">
      <c r="A1909" s="595"/>
      <c r="B1909" s="595"/>
      <c r="C1909" s="596"/>
      <c r="D1909" s="596"/>
      <c r="E1909" s="596"/>
    </row>
    <row r="1910" spans="1:8">
      <c r="A1910" s="595"/>
      <c r="B1910" s="595"/>
      <c r="C1910" s="596"/>
      <c r="D1910" s="596"/>
      <c r="E1910" s="596"/>
    </row>
    <row r="1911" spans="1:8">
      <c r="A1911" s="1643" t="s">
        <v>857</v>
      </c>
      <c r="B1911" s="1643"/>
      <c r="C1911" s="1643"/>
      <c r="D1911" s="1643"/>
      <c r="E1911" s="1643"/>
      <c r="F1911" s="1643"/>
      <c r="G1911" s="1643"/>
    </row>
    <row r="1912" spans="1:8" ht="15" customHeight="1">
      <c r="A1912" s="1645" t="s">
        <v>986</v>
      </c>
      <c r="B1912" s="1645"/>
      <c r="C1912" s="1645"/>
      <c r="D1912" s="1645"/>
      <c r="E1912" s="1645"/>
      <c r="F1912" s="1645"/>
    </row>
    <row r="1913" spans="1:8" ht="12.75" customHeight="1">
      <c r="A1913" s="1646" t="s">
        <v>910</v>
      </c>
      <c r="B1913" s="1648" t="s">
        <v>944</v>
      </c>
      <c r="C1913" s="1648" t="s">
        <v>945</v>
      </c>
      <c r="D1913" s="1648" t="s">
        <v>946</v>
      </c>
      <c r="E1913" s="1648" t="s">
        <v>947</v>
      </c>
      <c r="F1913" s="1653" t="s">
        <v>1</v>
      </c>
    </row>
    <row r="1914" spans="1:8">
      <c r="A1914" s="1647"/>
      <c r="B1914" s="1649"/>
      <c r="C1914" s="1650"/>
      <c r="D1914" s="1649"/>
      <c r="E1914" s="1649"/>
      <c r="F1914" s="1653"/>
    </row>
    <row r="1915" spans="1:8">
      <c r="A1915" s="597">
        <v>1</v>
      </c>
      <c r="B1915" s="576" t="s">
        <v>987</v>
      </c>
      <c r="C1915" s="590">
        <f>SUM('[1]Cap Exp Detail'!F4310)</f>
        <v>870</v>
      </c>
      <c r="D1915" s="575">
        <f>SUM('[1]Cap Exp Detail'!G4310)</f>
        <v>0</v>
      </c>
      <c r="E1915" s="598">
        <f>SUM(C1915:D1915)</f>
        <v>870</v>
      </c>
      <c r="F1915" s="570">
        <f>SUM(E1915/'[1]Cap Sector Sum'!E1097)*100</f>
        <v>2.2992127697093689</v>
      </c>
    </row>
    <row r="1916" spans="1:8">
      <c r="A1916" s="597">
        <v>2</v>
      </c>
      <c r="B1916" s="576" t="s">
        <v>988</v>
      </c>
      <c r="C1916" s="590">
        <f>SUM('[1]Cap Exp Detail'!F4363)</f>
        <v>30</v>
      </c>
      <c r="D1916" s="575">
        <f>SUM('[1]Cap Exp Detail'!G4363)</f>
        <v>0</v>
      </c>
      <c r="E1916" s="598">
        <f t="shared" ref="E1916:E1929" si="2">SUM(C1916:D1916)</f>
        <v>30</v>
      </c>
      <c r="F1916" s="570">
        <f>SUM(E1916/'[1]Cap Sector Sum'!E1097)*100</f>
        <v>7.9283198955495487E-2</v>
      </c>
    </row>
    <row r="1917" spans="1:8">
      <c r="A1917" s="597">
        <v>3</v>
      </c>
      <c r="B1917" s="576" t="s">
        <v>989</v>
      </c>
      <c r="C1917" s="590">
        <f>SUM('[1]Cap Exp Detail'!F4407)</f>
        <v>178.5</v>
      </c>
      <c r="D1917" s="575">
        <f>SUM('[1]Cap Exp Detail'!G4407)</f>
        <v>235</v>
      </c>
      <c r="E1917" s="598">
        <f t="shared" si="2"/>
        <v>413.5</v>
      </c>
      <c r="F1917" s="570">
        <f>SUM(E1917/'[1]Cap Sector Sum'!E1097)*100</f>
        <v>1.0927867589365794</v>
      </c>
    </row>
    <row r="1918" spans="1:8">
      <c r="A1918" s="597">
        <v>4</v>
      </c>
      <c r="B1918" s="576" t="s">
        <v>990</v>
      </c>
      <c r="C1918" s="590">
        <f>SUM('[1]Cap Exp Detail'!F4435)</f>
        <v>350</v>
      </c>
      <c r="D1918" s="575">
        <f>SUM('[1]Cap Exp Detail'!G4435)</f>
        <v>295</v>
      </c>
      <c r="E1918" s="598">
        <f t="shared" si="2"/>
        <v>645</v>
      </c>
      <c r="F1918" s="570">
        <f>SUM(E1918/'[1]Cap Sector Sum'!E1097)*100</f>
        <v>1.704588777543153</v>
      </c>
      <c r="H1918" s="571"/>
    </row>
    <row r="1919" spans="1:8">
      <c r="A1919" s="597">
        <v>5</v>
      </c>
      <c r="B1919" s="576" t="s">
        <v>991</v>
      </c>
      <c r="C1919" s="590">
        <f>SUM('[1]Cap Exp Detail'!F4507)</f>
        <v>135</v>
      </c>
      <c r="D1919" s="575">
        <f>SUM('[1]Cap Exp Detail'!G4507)</f>
        <v>0</v>
      </c>
      <c r="E1919" s="598">
        <f t="shared" si="2"/>
        <v>135</v>
      </c>
      <c r="F1919" s="570">
        <f>SUM(E1919/'[1]Cap Sector Sum'!E1097)*100</f>
        <v>0.35677439529972971</v>
      </c>
    </row>
    <row r="1920" spans="1:8">
      <c r="A1920" s="597">
        <v>6</v>
      </c>
      <c r="B1920" s="576" t="s">
        <v>758</v>
      </c>
      <c r="C1920" s="590">
        <f>SUM('[1]Cap Exp Detail'!F4543)</f>
        <v>7</v>
      </c>
      <c r="D1920" s="575">
        <f>SUM('[1]Cap Exp Detail'!G4543)</f>
        <v>0</v>
      </c>
      <c r="E1920" s="598">
        <f t="shared" si="2"/>
        <v>7</v>
      </c>
      <c r="F1920" s="570">
        <f>SUM(E1920/'[1]Cap Sector Sum'!E1097)*100</f>
        <v>1.8499413089615613E-2</v>
      </c>
    </row>
    <row r="1921" spans="1:8">
      <c r="A1921" s="597">
        <v>7</v>
      </c>
      <c r="B1921" s="576" t="s">
        <v>992</v>
      </c>
      <c r="C1921" s="590">
        <f>SUM('[1]Cap Exp Detail'!F4593)</f>
        <v>112.5</v>
      </c>
      <c r="D1921" s="575">
        <f>SUM('[1]Cap Exp Detail'!G4593)</f>
        <v>0</v>
      </c>
      <c r="E1921" s="598">
        <f t="shared" si="2"/>
        <v>112.5</v>
      </c>
      <c r="F1921" s="570">
        <f>SUM(E1921/'[1]Cap Sector Sum'!E1097)*100</f>
        <v>0.29731199608310804</v>
      </c>
    </row>
    <row r="1922" spans="1:8">
      <c r="A1922" s="597">
        <v>8</v>
      </c>
      <c r="B1922" s="576" t="s">
        <v>993</v>
      </c>
      <c r="C1922" s="590">
        <f>SUM('[1]Cap Exp Detail'!F4622)</f>
        <v>88</v>
      </c>
      <c r="D1922" s="575">
        <f>SUM('[1]Cap Exp Detail'!G4622)</f>
        <v>0</v>
      </c>
      <c r="E1922" s="598">
        <f t="shared" si="2"/>
        <v>88</v>
      </c>
      <c r="F1922" s="570">
        <f>SUM(E1922/'[1]Cap Sector Sum'!E1097)*100</f>
        <v>0.23256405026945343</v>
      </c>
    </row>
    <row r="1923" spans="1:8">
      <c r="A1923" s="597">
        <v>9</v>
      </c>
      <c r="B1923" s="576" t="s">
        <v>994</v>
      </c>
      <c r="C1923" s="590">
        <f>SUM('[1]Cap Exp Detail'!F4635)</f>
        <v>20</v>
      </c>
      <c r="D1923" s="575">
        <f>SUM('[1]Cap Exp Detail'!G4635)</f>
        <v>0</v>
      </c>
      <c r="E1923" s="598">
        <f t="shared" si="2"/>
        <v>20</v>
      </c>
      <c r="F1923" s="570">
        <f>SUM(E1923/'[1]Cap Sector Sum'!E1097)*100</f>
        <v>5.2855465970330327E-2</v>
      </c>
    </row>
    <row r="1924" spans="1:8">
      <c r="A1924" s="597">
        <v>10</v>
      </c>
      <c r="B1924" s="576" t="s">
        <v>995</v>
      </c>
      <c r="C1924" s="590">
        <f>SUM('[1]Cap Exp Detail'!F4708)</f>
        <v>52</v>
      </c>
      <c r="D1924" s="575">
        <f>SUM('[1]Cap Exp Detail'!G4708)</f>
        <v>100</v>
      </c>
      <c r="E1924" s="598">
        <f t="shared" si="2"/>
        <v>152</v>
      </c>
      <c r="F1924" s="570">
        <f>SUM(E1924/'[1]Cap Sector Sum'!E1097)*100</f>
        <v>0.40170154137451047</v>
      </c>
    </row>
    <row r="1925" spans="1:8">
      <c r="A1925" s="597">
        <v>11</v>
      </c>
      <c r="B1925" s="576" t="s">
        <v>996</v>
      </c>
      <c r="C1925" s="599">
        <f>SUM('[1]Cap Exp Detail'!F4725)</f>
        <v>151</v>
      </c>
      <c r="D1925" s="575">
        <f>SUM('[1]Cap Exp Detail'!G4725)</f>
        <v>0</v>
      </c>
      <c r="E1925" s="598">
        <f t="shared" si="2"/>
        <v>151</v>
      </c>
      <c r="F1925" s="570">
        <f>SUM(E1925/'[1]Cap Sector Sum'!E1097)*100</f>
        <v>0.39905876807599394</v>
      </c>
    </row>
    <row r="1926" spans="1:8">
      <c r="A1926" s="597">
        <v>12</v>
      </c>
      <c r="B1926" s="576" t="s">
        <v>997</v>
      </c>
      <c r="C1926" s="590">
        <f>SUM('[1]Cap Exp Detail'!F4748)</f>
        <v>400</v>
      </c>
      <c r="D1926" s="575">
        <f>SUM('[1]Cap Exp Detail'!G4748)</f>
        <v>150</v>
      </c>
      <c r="E1926" s="598">
        <f t="shared" si="2"/>
        <v>550</v>
      </c>
      <c r="F1926" s="570">
        <f>SUM(E1926/'[1]Cap Sector Sum'!E1097)*100</f>
        <v>1.4535253141840838</v>
      </c>
    </row>
    <row r="1927" spans="1:8">
      <c r="A1927" s="597">
        <v>13</v>
      </c>
      <c r="B1927" s="576" t="s">
        <v>998</v>
      </c>
      <c r="C1927" s="590">
        <f>SUM('[1]Cap Exp Detail'!F4843)</f>
        <v>149</v>
      </c>
      <c r="D1927" s="575">
        <f>SUM('[1]Cap Exp Detail'!G4843)</f>
        <v>0</v>
      </c>
      <c r="E1927" s="598">
        <f t="shared" si="2"/>
        <v>149</v>
      </c>
      <c r="F1927" s="570">
        <f>SUM(E1927/'[1]Cap Sector Sum'!E1097)*100</f>
        <v>0.39377322147896088</v>
      </c>
    </row>
    <row r="1928" spans="1:8">
      <c r="A1928" s="600">
        <v>14</v>
      </c>
      <c r="B1928" s="601" t="s">
        <v>999</v>
      </c>
      <c r="C1928" s="590">
        <f>SUM('[1]Cap Exp Detail'!F4889)</f>
        <v>141</v>
      </c>
      <c r="D1928" s="575">
        <f>SUM('[1]Cap Exp Detail'!G4889)</f>
        <v>0</v>
      </c>
      <c r="E1928" s="598">
        <f t="shared" si="2"/>
        <v>141</v>
      </c>
      <c r="F1928" s="570">
        <f>SUM(E1928/'[1]Cap Sector Sum'!E1097)*100</f>
        <v>0.37263103509082879</v>
      </c>
    </row>
    <row r="1929" spans="1:8" ht="13.5" thickBot="1">
      <c r="A1929" s="600">
        <v>15</v>
      </c>
      <c r="B1929" s="601" t="s">
        <v>1000</v>
      </c>
      <c r="C1929" s="602">
        <f>SUM('[1]Cap Exp Detail'!F4919)</f>
        <v>79</v>
      </c>
      <c r="D1929" s="603">
        <f>SUM('[1]Cap Exp Detail'!G4919)</f>
        <v>0</v>
      </c>
      <c r="E1929" s="582">
        <f t="shared" si="2"/>
        <v>79</v>
      </c>
      <c r="F1929" s="604">
        <f>SUM(E1929/'[1]Cap Sector Sum'!E1097)*100</f>
        <v>0.2087790905828048</v>
      </c>
      <c r="H1929" s="591"/>
    </row>
    <row r="1930" spans="1:8" ht="13.5" thickBot="1">
      <c r="A1930" s="605"/>
      <c r="B1930" s="606" t="s">
        <v>6</v>
      </c>
      <c r="C1930" s="607">
        <f>SUM(C1915:C1929)</f>
        <v>2763</v>
      </c>
      <c r="D1930" s="606">
        <f>SUM(D1915:D1929)</f>
        <v>780</v>
      </c>
      <c r="E1930" s="606">
        <f>SUM(E1915:E1929)</f>
        <v>3543</v>
      </c>
      <c r="F1930" s="608">
        <f>SUM(F1915:F1929)</f>
        <v>9.3633457966440155</v>
      </c>
    </row>
    <row r="1945" spans="1:7">
      <c r="D1945" s="579"/>
    </row>
    <row r="1950" spans="1:7">
      <c r="A1950" s="1643" t="s">
        <v>857</v>
      </c>
      <c r="B1950" s="1643"/>
      <c r="C1950" s="1643"/>
      <c r="D1950" s="1643"/>
      <c r="E1950" s="1643"/>
      <c r="F1950" s="1643"/>
      <c r="G1950" s="1643"/>
    </row>
    <row r="1951" spans="1:7" ht="15" customHeight="1">
      <c r="A1951" s="1645" t="s">
        <v>1001</v>
      </c>
      <c r="B1951" s="1645"/>
      <c r="C1951" s="1645"/>
      <c r="D1951" s="1645"/>
      <c r="E1951" s="1645"/>
      <c r="F1951" s="1645"/>
    </row>
    <row r="1952" spans="1:7" ht="12.75" customHeight="1">
      <c r="A1952" s="1646" t="s">
        <v>910</v>
      </c>
      <c r="B1952" s="1648" t="s">
        <v>944</v>
      </c>
      <c r="C1952" s="1648" t="s">
        <v>945</v>
      </c>
      <c r="D1952" s="1648" t="s">
        <v>946</v>
      </c>
      <c r="E1952" s="1648" t="s">
        <v>947</v>
      </c>
      <c r="F1952" s="1653" t="s">
        <v>1</v>
      </c>
    </row>
    <row r="1953" spans="1:6">
      <c r="A1953" s="1647"/>
      <c r="B1953" s="1649"/>
      <c r="C1953" s="1650"/>
      <c r="D1953" s="1649"/>
      <c r="E1953" s="1649"/>
      <c r="F1953" s="1653"/>
    </row>
    <row r="1954" spans="1:6">
      <c r="A1954" s="574">
        <v>1</v>
      </c>
      <c r="B1954" s="574" t="s">
        <v>1002</v>
      </c>
      <c r="C1954" s="575">
        <f>SUM('[1]Cap Exp Detail'!F4993)</f>
        <v>627</v>
      </c>
      <c r="D1954" s="575">
        <f>SUM('[1]Cap Exp Detail'!G4993)</f>
        <v>0</v>
      </c>
      <c r="E1954" s="575">
        <f>SUM(C1954:D1954)</f>
        <v>627</v>
      </c>
      <c r="F1954" s="570">
        <f>SUM(E1954/'[1]Cap Sector Sum'!E1097)*100</f>
        <v>1.6570188581698557</v>
      </c>
    </row>
    <row r="1955" spans="1:6">
      <c r="A1955" s="574">
        <v>2</v>
      </c>
      <c r="B1955" s="574" t="s">
        <v>1003</v>
      </c>
      <c r="C1955" s="575">
        <f>SUM('[1]Cap Exp Detail'!F5049)</f>
        <v>286</v>
      </c>
      <c r="D1955" s="575">
        <f>SUM('[1]Cap Exp Detail'!G5049)</f>
        <v>0</v>
      </c>
      <c r="E1955" s="575">
        <f t="shared" ref="E1955:E1978" si="3">SUM(C1955:D1955)</f>
        <v>286</v>
      </c>
      <c r="F1955" s="570">
        <f>SUM(E1955/'[1]Cap Sector Sum'!E1097)*100</f>
        <v>0.7558331633757237</v>
      </c>
    </row>
    <row r="1956" spans="1:6">
      <c r="A1956" s="574">
        <v>3</v>
      </c>
      <c r="B1956" s="574" t="s">
        <v>1004</v>
      </c>
      <c r="C1956" s="575">
        <f>SUM('[1]Cap Exp Detail'!F5086)</f>
        <v>27</v>
      </c>
      <c r="D1956" s="575">
        <f>SUM('[1]Cap Exp Detail'!G5086)</f>
        <v>0</v>
      </c>
      <c r="E1956" s="575">
        <f t="shared" si="3"/>
        <v>27</v>
      </c>
      <c r="F1956" s="570">
        <f>SUM(E1956/'[1]Cap Sector Sum'!E1097)*100</f>
        <v>7.1354879059945933E-2</v>
      </c>
    </row>
    <row r="1957" spans="1:6">
      <c r="A1957" s="574">
        <v>4</v>
      </c>
      <c r="B1957" s="574" t="s">
        <v>1005</v>
      </c>
      <c r="C1957" s="575">
        <f>SUM('[1]Cap Exp Detail'!F5152)</f>
        <v>98.083000000000013</v>
      </c>
      <c r="D1957" s="575">
        <f>SUM('[1]Cap Exp Detail'!G5152)</f>
        <v>0</v>
      </c>
      <c r="E1957" s="575">
        <f t="shared" si="3"/>
        <v>98.083000000000013</v>
      </c>
      <c r="F1957" s="570">
        <f>SUM(E1957/'[1]Cap Sector Sum'!E1097)*100</f>
        <v>0.25921113343839547</v>
      </c>
    </row>
    <row r="1958" spans="1:6">
      <c r="A1958" s="574">
        <v>5</v>
      </c>
      <c r="B1958" s="574" t="s">
        <v>1006</v>
      </c>
      <c r="C1958" s="575">
        <f>SUM('[1]Cap Exp Detail'!F5170,'[1]Cap Exp Detail'!F5195,'[1]Cap Exp Detail'!F5229,'[1]Cap Exp Detail'!F5264)</f>
        <v>39.950000000000003</v>
      </c>
      <c r="D1958" s="575">
        <f>SUM('[1]Cap Exp Detail'!G5170,'[1]Cap Exp Detail'!G5195,'[1]Cap Exp Detail'!G5229,'[1]Cap Exp Detail'!G5264)</f>
        <v>0</v>
      </c>
      <c r="E1958" s="575">
        <f t="shared" si="3"/>
        <v>39.950000000000003</v>
      </c>
      <c r="F1958" s="570">
        <f>SUM(E1958/'[1]Cap Sector Sum'!E1097)*100</f>
        <v>0.10557879327573483</v>
      </c>
    </row>
    <row r="1959" spans="1:6">
      <c r="A1959" s="574">
        <v>6</v>
      </c>
      <c r="B1959" s="574" t="s">
        <v>1007</v>
      </c>
      <c r="C1959" s="575">
        <f>SUM('[1]Cap Exp Detail'!F5323)</f>
        <v>1081.5999999999999</v>
      </c>
      <c r="D1959" s="575">
        <f>SUM('[1]Cap Exp Detail'!G5323)</f>
        <v>50</v>
      </c>
      <c r="E1959" s="575">
        <f>SUM(C1959:D1959)</f>
        <v>1131.5999999999999</v>
      </c>
      <c r="F1959" s="570">
        <f>SUM(E1959/'[1]Cap Sector Sum'!E1097)*100</f>
        <v>2.9905622646012895</v>
      </c>
    </row>
    <row r="1960" spans="1:6">
      <c r="A1960" s="574">
        <v>7</v>
      </c>
      <c r="B1960" s="574" t="s">
        <v>1008</v>
      </c>
      <c r="C1960" s="575">
        <f>SUM('[1]Cap Exp Detail'!F5348)</f>
        <v>4.5</v>
      </c>
      <c r="D1960" s="575">
        <f>SUM('[1]Cap Exp Detail'!G5348)</f>
        <v>0</v>
      </c>
      <c r="E1960" s="575">
        <f t="shared" si="3"/>
        <v>4.5</v>
      </c>
      <c r="F1960" s="570">
        <f>SUM(E1960/'[1]Cap Sector Sum'!E1097)*100</f>
        <v>1.1892479843324323E-2</v>
      </c>
    </row>
    <row r="1961" spans="1:6">
      <c r="A1961" s="574">
        <v>8</v>
      </c>
      <c r="B1961" s="574" t="s">
        <v>1009</v>
      </c>
      <c r="C1961" s="575">
        <f>SUM('[1]Cap Exp Detail'!F5380)</f>
        <v>14.5</v>
      </c>
      <c r="D1961" s="575">
        <f>SUM('[1]Cap Exp Detail'!G5380)</f>
        <v>0</v>
      </c>
      <c r="E1961" s="575">
        <f t="shared" si="3"/>
        <v>14.5</v>
      </c>
      <c r="F1961" s="570">
        <f>SUM(E1961/'[1]Cap Sector Sum'!E1097)*100</f>
        <v>3.8320212828489485E-2</v>
      </c>
    </row>
    <row r="1962" spans="1:6">
      <c r="A1962" s="574">
        <v>9</v>
      </c>
      <c r="B1962" s="574" t="s">
        <v>1010</v>
      </c>
      <c r="C1962" s="575">
        <f>SUM('[1]Cap Exp Detail'!F5403)</f>
        <v>5</v>
      </c>
      <c r="D1962" s="575">
        <f>SUM('[1]Cap Exp Detail'!G5403)</f>
        <v>0</v>
      </c>
      <c r="E1962" s="575">
        <f t="shared" si="3"/>
        <v>5</v>
      </c>
      <c r="F1962" s="570">
        <f>SUM(E1962/'[1]Cap Sector Sum'!E1097)*100</f>
        <v>1.3213866492582582E-2</v>
      </c>
    </row>
    <row r="1963" spans="1:6">
      <c r="A1963" s="574">
        <v>10</v>
      </c>
      <c r="B1963" s="574" t="s">
        <v>1011</v>
      </c>
      <c r="C1963" s="575">
        <f>SUM('[1]Cap Exp Detail'!F5445)</f>
        <v>51.7</v>
      </c>
      <c r="D1963" s="575">
        <f>SUM('[1]Cap Exp Detail'!G5445)</f>
        <v>1</v>
      </c>
      <c r="E1963" s="575">
        <f t="shared" si="3"/>
        <v>52.7</v>
      </c>
      <c r="F1963" s="570">
        <f>SUM(E1963/'[1]Cap Sector Sum'!E1097)*100</f>
        <v>0.1392741528318204</v>
      </c>
    </row>
    <row r="1964" spans="1:6">
      <c r="A1964" s="574">
        <v>11</v>
      </c>
      <c r="B1964" s="574" t="s">
        <v>1012</v>
      </c>
      <c r="C1964" s="575">
        <f>SUM('[1]Cap Exp Detail'!F5474)</f>
        <v>42</v>
      </c>
      <c r="D1964" s="575">
        <f>SUM('[1]Cap Exp Detail'!G5474)</f>
        <v>0</v>
      </c>
      <c r="E1964" s="575">
        <f t="shared" si="3"/>
        <v>42</v>
      </c>
      <c r="F1964" s="570">
        <f>SUM(E1964/'[1]Cap Sector Sum'!E1097)*100</f>
        <v>0.11099647853769368</v>
      </c>
    </row>
    <row r="1965" spans="1:6">
      <c r="A1965" s="574">
        <v>12</v>
      </c>
      <c r="B1965" s="574" t="s">
        <v>1013</v>
      </c>
      <c r="C1965" s="575">
        <f>SUM('[1]Cap Exp Detail'!F5517)</f>
        <v>5</v>
      </c>
      <c r="D1965" s="575">
        <f>SUM('[1]Cap Exp Detail'!G5517)</f>
        <v>0</v>
      </c>
      <c r="E1965" s="575">
        <f t="shared" si="3"/>
        <v>5</v>
      </c>
      <c r="F1965" s="570">
        <f>SUM(E1965/'[1]Cap Sector Sum'!E1097)*100</f>
        <v>1.3213866492582582E-2</v>
      </c>
    </row>
    <row r="1966" spans="1:6">
      <c r="A1966" s="574">
        <v>13</v>
      </c>
      <c r="B1966" s="574" t="s">
        <v>1014</v>
      </c>
      <c r="C1966" s="575">
        <f>SUM('[1]Cap Exp Detail'!F5534)</f>
        <v>7.5</v>
      </c>
      <c r="D1966" s="575">
        <f>SUM('[1]Cap Exp Detail'!G5534)</f>
        <v>0</v>
      </c>
      <c r="E1966" s="575">
        <f t="shared" si="3"/>
        <v>7.5</v>
      </c>
      <c r="F1966" s="570">
        <f>SUM(E1966/'[1]Cap Sector Sum'!E1097)*100</f>
        <v>1.9820799738873872E-2</v>
      </c>
    </row>
    <row r="1967" spans="1:6">
      <c r="A1967" s="574">
        <v>14</v>
      </c>
      <c r="B1967" s="574" t="s">
        <v>1015</v>
      </c>
      <c r="C1967" s="575">
        <f>SUM('[1]Cap Exp Detail'!F5563)</f>
        <v>7</v>
      </c>
      <c r="D1967" s="575">
        <f>SUM('[1]Cap Exp Detail'!G5563)</f>
        <v>0</v>
      </c>
      <c r="E1967" s="575">
        <f t="shared" si="3"/>
        <v>7</v>
      </c>
      <c r="F1967" s="570">
        <f>SUM(E1967/'[1]Cap Sector Sum'!E1097)*100</f>
        <v>1.8499413089615613E-2</v>
      </c>
    </row>
    <row r="1968" spans="1:6">
      <c r="A1968" s="574">
        <v>15</v>
      </c>
      <c r="B1968" s="574" t="s">
        <v>678</v>
      </c>
      <c r="C1968" s="575">
        <f>SUM('[1]Cap Exp Detail'!F5609)</f>
        <v>16</v>
      </c>
      <c r="D1968" s="575">
        <f>SUM('[1]Cap Exp Detail'!G5609)</f>
        <v>0</v>
      </c>
      <c r="E1968" s="575">
        <f t="shared" si="3"/>
        <v>16</v>
      </c>
      <c r="F1968" s="570">
        <f>SUM(E1968/'[1]Cap Sector Sum'!E1097)*100</f>
        <v>4.2284372776264255E-2</v>
      </c>
    </row>
    <row r="1969" spans="1:10">
      <c r="A1969" s="574">
        <v>16</v>
      </c>
      <c r="B1969" s="574" t="s">
        <v>1016</v>
      </c>
      <c r="C1969" s="575">
        <f>SUM('[1]Cap Exp Detail'!F5638)</f>
        <v>16</v>
      </c>
      <c r="D1969" s="575">
        <f>SUM('[1]Cap Exp Detail'!G5638)</f>
        <v>0</v>
      </c>
      <c r="E1969" s="575">
        <f t="shared" si="3"/>
        <v>16</v>
      </c>
      <c r="F1969" s="570">
        <f>SUM(E1969/'[1]Cap Sector Sum'!E1097)*100</f>
        <v>4.2284372776264255E-2</v>
      </c>
      <c r="J1969" s="591"/>
    </row>
    <row r="1970" spans="1:10">
      <c r="A1970" s="574">
        <v>17</v>
      </c>
      <c r="B1970" s="574" t="s">
        <v>1017</v>
      </c>
      <c r="C1970" s="575">
        <f>SUM('[1]Cap Exp Detail'!F5689)</f>
        <v>22</v>
      </c>
      <c r="D1970" s="575">
        <f>SUM('[1]Cap Exp Detail'!G5689)</f>
        <v>0</v>
      </c>
      <c r="E1970" s="575">
        <f t="shared" si="3"/>
        <v>22</v>
      </c>
      <c r="F1970" s="570">
        <f>SUM(E1970/'[1]Cap Sector Sum'!E1097)*100</f>
        <v>5.8141012567363357E-2</v>
      </c>
      <c r="H1970" s="591"/>
      <c r="J1970" s="591"/>
    </row>
    <row r="1971" spans="1:10">
      <c r="A1971" s="574">
        <v>18</v>
      </c>
      <c r="B1971" s="574" t="s">
        <v>1018</v>
      </c>
      <c r="C1971" s="575">
        <f>SUM('[1]Cap Exp Detail'!F5720)</f>
        <v>5</v>
      </c>
      <c r="D1971" s="575">
        <f>SUM('[1]Cap Exp Detail'!G5720)</f>
        <v>0</v>
      </c>
      <c r="E1971" s="575">
        <f t="shared" si="3"/>
        <v>5</v>
      </c>
      <c r="F1971" s="570">
        <f>SUM(E1971/'[1]Cap Sector Sum'!E1097)*100</f>
        <v>1.3213866492582582E-2</v>
      </c>
    </row>
    <row r="1972" spans="1:10">
      <c r="A1972" s="574">
        <v>19</v>
      </c>
      <c r="B1972" s="574" t="s">
        <v>1019</v>
      </c>
      <c r="C1972" s="575">
        <f>SUM('[1]Cap Exp Detail'!F5756)</f>
        <v>100</v>
      </c>
      <c r="D1972" s="575">
        <f>SUM('[1]Cap Exp Detail'!G5756)</f>
        <v>0</v>
      </c>
      <c r="E1972" s="575">
        <f t="shared" si="3"/>
        <v>100</v>
      </c>
      <c r="F1972" s="570">
        <f>SUM(E1972/'[1]Cap Sector Sum'!E1097)*100</f>
        <v>0.26427732985165159</v>
      </c>
    </row>
    <row r="1973" spans="1:10">
      <c r="A1973" s="574">
        <v>20</v>
      </c>
      <c r="B1973" s="574" t="s">
        <v>1020</v>
      </c>
      <c r="C1973" s="575">
        <f>SUM('[1]Cap Exp Detail'!F5913)</f>
        <v>228</v>
      </c>
      <c r="D1973" s="575">
        <f>SUM('[1]Cap Exp Detail'!G5913)</f>
        <v>0</v>
      </c>
      <c r="E1973" s="575">
        <f t="shared" si="3"/>
        <v>228</v>
      </c>
      <c r="F1973" s="570">
        <f>SUM(E1973/'[1]Cap Sector Sum'!E1097)*100</f>
        <v>0.60255231206176574</v>
      </c>
    </row>
    <row r="1974" spans="1:10">
      <c r="A1974" s="574">
        <v>21</v>
      </c>
      <c r="B1974" s="574" t="s">
        <v>1021</v>
      </c>
      <c r="C1974" s="575">
        <f>SUM('[1]Cap Exp Detail'!F5933)</f>
        <v>0.5</v>
      </c>
      <c r="D1974" s="575">
        <f>SUM('[1]Cap Exp Detail'!G5933)</f>
        <v>0</v>
      </c>
      <c r="E1974" s="575">
        <f t="shared" si="3"/>
        <v>0.5</v>
      </c>
      <c r="F1974" s="570">
        <f>SUM(E1974/'[1]Cap Sector Sum'!E1097)*100</f>
        <v>1.321386649258258E-3</v>
      </c>
    </row>
    <row r="1975" spans="1:10">
      <c r="A1975" s="574">
        <v>22</v>
      </c>
      <c r="B1975" s="574" t="s">
        <v>1022</v>
      </c>
      <c r="C1975" s="575">
        <f>SUM('[1]Cap Exp Detail'!F5954)</f>
        <v>6</v>
      </c>
      <c r="D1975" s="575">
        <f>SUM('[1]Cap Exp Detail'!G5954)</f>
        <v>0</v>
      </c>
      <c r="E1975" s="575">
        <f t="shared" si="3"/>
        <v>6</v>
      </c>
      <c r="F1975" s="570">
        <f>SUM(E1975/'[1]Cap Sector Sum'!E1097)*100</f>
        <v>1.5856639791099098E-2</v>
      </c>
    </row>
    <row r="1976" spans="1:10">
      <c r="A1976" s="574">
        <v>23</v>
      </c>
      <c r="B1976" s="574" t="s">
        <v>1023</v>
      </c>
      <c r="C1976" s="575">
        <f>SUM('[1]Cap Exp Detail'!F6005)</f>
        <v>7</v>
      </c>
      <c r="D1976" s="575">
        <f>SUM('[1]Cap Exp Detail'!G6005)</f>
        <v>0</v>
      </c>
      <c r="E1976" s="575">
        <f t="shared" si="3"/>
        <v>7</v>
      </c>
      <c r="F1976" s="570">
        <f>SUM(E1976/'[1]Cap Sector Sum'!E1097)*100</f>
        <v>1.8499413089615613E-2</v>
      </c>
    </row>
    <row r="1977" spans="1:10">
      <c r="A1977" s="574">
        <v>24</v>
      </c>
      <c r="B1977" s="574" t="s">
        <v>1024</v>
      </c>
      <c r="C1977" s="575">
        <f>SUM('[1]Cap Exp Detail'!F6030)</f>
        <v>27.5</v>
      </c>
      <c r="D1977" s="575">
        <f>SUM('[1]Cap Exp Detail'!G6030)</f>
        <v>0</v>
      </c>
      <c r="E1977" s="575">
        <f t="shared" si="3"/>
        <v>27.5</v>
      </c>
      <c r="F1977" s="570">
        <f>SUM(E1977/'[1]Cap Sector Sum'!E1097)*100</f>
        <v>7.2676265709204199E-2</v>
      </c>
    </row>
    <row r="1978" spans="1:10">
      <c r="A1978" s="574">
        <v>25</v>
      </c>
      <c r="B1978" s="574" t="s">
        <v>1025</v>
      </c>
      <c r="C1978" s="568">
        <f>SUM('[1]Cap Exp Detail'!F6048)</f>
        <v>10.4</v>
      </c>
      <c r="D1978" s="568">
        <f>SUM('[1]Cap Exp Detail'!G6048)</f>
        <v>0</v>
      </c>
      <c r="E1978" s="575">
        <f t="shared" si="3"/>
        <v>10.4</v>
      </c>
      <c r="F1978" s="570">
        <f>SUM(E1978/'[1]Cap Sector Sum'!E1097)*100</f>
        <v>2.7484842304571766E-2</v>
      </c>
    </row>
    <row r="1979" spans="1:10">
      <c r="A1979" s="593"/>
      <c r="B1979" s="609" t="s">
        <v>6</v>
      </c>
      <c r="C1979" s="610">
        <f>SUM(C1954:C1978)</f>
        <v>2735.2329999999997</v>
      </c>
      <c r="D1979" s="611">
        <f>SUM(D1954:D1978)</f>
        <v>51</v>
      </c>
      <c r="E1979" s="611">
        <f>SUM(E1954:E1978)</f>
        <v>2786.2329999999997</v>
      </c>
      <c r="F1979" s="588">
        <f>SUM(F1954:F1978)</f>
        <v>7.3633821758455706</v>
      </c>
    </row>
    <row r="2022" spans="4:8">
      <c r="H2022" s="591"/>
    </row>
    <row r="2023" spans="4:8">
      <c r="E2023" s="612"/>
    </row>
    <row r="2024" spans="4:8">
      <c r="H2024" s="591"/>
    </row>
    <row r="2025" spans="4:8">
      <c r="H2025" s="591"/>
    </row>
    <row r="2026" spans="4:8">
      <c r="H2026" s="591"/>
    </row>
    <row r="2027" spans="4:8">
      <c r="D2027" s="613"/>
    </row>
    <row r="2028" spans="4:8">
      <c r="H2028" s="571"/>
    </row>
  </sheetData>
  <mergeCells count="33">
    <mergeCell ref="A1950:G1950"/>
    <mergeCell ref="A1951:F1951"/>
    <mergeCell ref="A1952:A1953"/>
    <mergeCell ref="B1952:B1953"/>
    <mergeCell ref="C1952:C1953"/>
    <mergeCell ref="D1952:D1953"/>
    <mergeCell ref="E1952:E1953"/>
    <mergeCell ref="F1952:F1953"/>
    <mergeCell ref="A1911:G1911"/>
    <mergeCell ref="A1912:F1912"/>
    <mergeCell ref="A1913:A1914"/>
    <mergeCell ref="B1913:B1914"/>
    <mergeCell ref="C1913:C1914"/>
    <mergeCell ref="D1913:D1914"/>
    <mergeCell ref="E1913:E1914"/>
    <mergeCell ref="F1913:F1914"/>
    <mergeCell ref="A1833:F1833"/>
    <mergeCell ref="A1835:F1835"/>
    <mergeCell ref="A1836:A1837"/>
    <mergeCell ref="B1836:B1837"/>
    <mergeCell ref="C1836:C1837"/>
    <mergeCell ref="D1836:D1837"/>
    <mergeCell ref="E1836:E1837"/>
    <mergeCell ref="F1836:F1837"/>
    <mergeCell ref="A1795:F1795"/>
    <mergeCell ref="A1796:F1796"/>
    <mergeCell ref="A1797:F1797"/>
    <mergeCell ref="A1798:A1799"/>
    <mergeCell ref="B1798:B1799"/>
    <mergeCell ref="C1798:C1799"/>
    <mergeCell ref="D1798:D1799"/>
    <mergeCell ref="E1798:E1799"/>
    <mergeCell ref="F1798:F1799"/>
  </mergeCells>
  <pageMargins left="0.70866141732283472" right="0.70866141732283472" top="0.74803149606299213" bottom="0.74803149606299213" header="0.31496062992125984" footer="0.31496062992125984"/>
  <pageSetup paperSize="9" orientation="landscape" horizontalDpi="300" verticalDpi="300" r:id="rId1"/>
  <headerFooter>
    <oddHeader>&amp;RENUGU STATE BUDGET 2013</oddHeader>
    <oddFooter>Page &amp;P</oddFooter>
  </headerFooter>
  <drawing r:id="rId2"/>
</worksheet>
</file>

<file path=xl/worksheets/sheet14.xml><?xml version="1.0" encoding="utf-8"?>
<worksheet xmlns="http://schemas.openxmlformats.org/spreadsheetml/2006/main" xmlns:r="http://schemas.openxmlformats.org/officeDocument/2006/relationships">
  <dimension ref="A2393:R6223"/>
  <sheetViews>
    <sheetView topLeftCell="A2392" zoomScaleSheetLayoutView="100" workbookViewId="0">
      <selection activeCell="A5708" sqref="A5708"/>
    </sheetView>
  </sheetViews>
  <sheetFormatPr defaultRowHeight="12.75"/>
  <cols>
    <col min="1" max="1" width="2.7109375" style="619" customWidth="1"/>
    <col min="2" max="2" width="7.7109375" style="619" customWidth="1"/>
    <col min="3" max="3" width="12.85546875" style="619" customWidth="1"/>
    <col min="4" max="4" width="22.42578125" style="619" customWidth="1"/>
    <col min="5" max="5" width="21.5703125" style="619" customWidth="1"/>
    <col min="6" max="6" width="9.7109375" style="619" customWidth="1"/>
    <col min="7" max="8" width="8" style="619" customWidth="1"/>
    <col min="9" max="9" width="8.7109375" style="619" customWidth="1"/>
    <col min="10" max="10" width="8.85546875" style="619" customWidth="1"/>
    <col min="11" max="12" width="8.5703125" style="619" customWidth="1"/>
    <col min="13" max="13" width="16.5703125" style="619" customWidth="1"/>
    <col min="14" max="14" width="12" style="528" customWidth="1"/>
    <col min="15" max="16" width="15" style="528" bestFit="1" customWidth="1"/>
    <col min="17" max="17" width="12" style="528" customWidth="1"/>
    <col min="18" max="18" width="10.85546875" style="528" customWidth="1"/>
    <col min="19" max="19" width="11.28515625" style="528" customWidth="1"/>
    <col min="20" max="20" width="9.140625" style="528"/>
    <col min="21" max="21" width="11.5703125" style="528" customWidth="1"/>
    <col min="22" max="22" width="9.42578125" style="528" customWidth="1"/>
    <col min="23" max="260" width="9.140625" style="528"/>
    <col min="261" max="261" width="3" style="528" customWidth="1"/>
    <col min="262" max="262" width="11" style="528" customWidth="1"/>
    <col min="263" max="263" width="24.85546875" style="528" customWidth="1"/>
    <col min="264" max="264" width="27.140625" style="528" customWidth="1"/>
    <col min="265" max="265" width="9.85546875" style="528" customWidth="1"/>
    <col min="266" max="266" width="8.85546875" style="528" customWidth="1"/>
    <col min="267" max="267" width="8.7109375" style="528" customWidth="1"/>
    <col min="268" max="268" width="8.5703125" style="528" customWidth="1"/>
    <col min="269" max="269" width="10.140625" style="528" customWidth="1"/>
    <col min="270" max="270" width="20.140625" style="528" customWidth="1"/>
    <col min="271" max="271" width="11.28515625" style="528" customWidth="1"/>
    <col min="272" max="272" width="10.140625" style="528" customWidth="1"/>
    <col min="273" max="273" width="12" style="528" customWidth="1"/>
    <col min="274" max="274" width="10.85546875" style="528" customWidth="1"/>
    <col min="275" max="275" width="11.28515625" style="528" customWidth="1"/>
    <col min="276" max="276" width="9.140625" style="528"/>
    <col min="277" max="277" width="11.5703125" style="528" customWidth="1"/>
    <col min="278" max="278" width="9.42578125" style="528" customWidth="1"/>
    <col min="279" max="516" width="9.140625" style="528"/>
    <col min="517" max="517" width="3" style="528" customWidth="1"/>
    <col min="518" max="518" width="11" style="528" customWidth="1"/>
    <col min="519" max="519" width="24.85546875" style="528" customWidth="1"/>
    <col min="520" max="520" width="27.140625" style="528" customWidth="1"/>
    <col min="521" max="521" width="9.85546875" style="528" customWidth="1"/>
    <col min="522" max="522" width="8.85546875" style="528" customWidth="1"/>
    <col min="523" max="523" width="8.7109375" style="528" customWidth="1"/>
    <col min="524" max="524" width="8.5703125" style="528" customWidth="1"/>
    <col min="525" max="525" width="10.140625" style="528" customWidth="1"/>
    <col min="526" max="526" width="20.140625" style="528" customWidth="1"/>
    <col min="527" max="527" width="11.28515625" style="528" customWidth="1"/>
    <col min="528" max="528" width="10.140625" style="528" customWidth="1"/>
    <col min="529" max="529" width="12" style="528" customWidth="1"/>
    <col min="530" max="530" width="10.85546875" style="528" customWidth="1"/>
    <col min="531" max="531" width="11.28515625" style="528" customWidth="1"/>
    <col min="532" max="532" width="9.140625" style="528"/>
    <col min="533" max="533" width="11.5703125" style="528" customWidth="1"/>
    <col min="534" max="534" width="9.42578125" style="528" customWidth="1"/>
    <col min="535" max="772" width="9.140625" style="528"/>
    <col min="773" max="773" width="3" style="528" customWidth="1"/>
    <col min="774" max="774" width="11" style="528" customWidth="1"/>
    <col min="775" max="775" width="24.85546875" style="528" customWidth="1"/>
    <col min="776" max="776" width="27.140625" style="528" customWidth="1"/>
    <col min="777" max="777" width="9.85546875" style="528" customWidth="1"/>
    <col min="778" max="778" width="8.85546875" style="528" customWidth="1"/>
    <col min="779" max="779" width="8.7109375" style="528" customWidth="1"/>
    <col min="780" max="780" width="8.5703125" style="528" customWidth="1"/>
    <col min="781" max="781" width="10.140625" style="528" customWidth="1"/>
    <col min="782" max="782" width="20.140625" style="528" customWidth="1"/>
    <col min="783" max="783" width="11.28515625" style="528" customWidth="1"/>
    <col min="784" max="784" width="10.140625" style="528" customWidth="1"/>
    <col min="785" max="785" width="12" style="528" customWidth="1"/>
    <col min="786" max="786" width="10.85546875" style="528" customWidth="1"/>
    <col min="787" max="787" width="11.28515625" style="528" customWidth="1"/>
    <col min="788" max="788" width="9.140625" style="528"/>
    <col min="789" max="789" width="11.5703125" style="528" customWidth="1"/>
    <col min="790" max="790" width="9.42578125" style="528" customWidth="1"/>
    <col min="791" max="1028" width="9.140625" style="528"/>
    <col min="1029" max="1029" width="3" style="528" customWidth="1"/>
    <col min="1030" max="1030" width="11" style="528" customWidth="1"/>
    <col min="1031" max="1031" width="24.85546875" style="528" customWidth="1"/>
    <col min="1032" max="1032" width="27.140625" style="528" customWidth="1"/>
    <col min="1033" max="1033" width="9.85546875" style="528" customWidth="1"/>
    <col min="1034" max="1034" width="8.85546875" style="528" customWidth="1"/>
    <col min="1035" max="1035" width="8.7109375" style="528" customWidth="1"/>
    <col min="1036" max="1036" width="8.5703125" style="528" customWidth="1"/>
    <col min="1037" max="1037" width="10.140625" style="528" customWidth="1"/>
    <col min="1038" max="1038" width="20.140625" style="528" customWidth="1"/>
    <col min="1039" max="1039" width="11.28515625" style="528" customWidth="1"/>
    <col min="1040" max="1040" width="10.140625" style="528" customWidth="1"/>
    <col min="1041" max="1041" width="12" style="528" customWidth="1"/>
    <col min="1042" max="1042" width="10.85546875" style="528" customWidth="1"/>
    <col min="1043" max="1043" width="11.28515625" style="528" customWidth="1"/>
    <col min="1044" max="1044" width="9.140625" style="528"/>
    <col min="1045" max="1045" width="11.5703125" style="528" customWidth="1"/>
    <col min="1046" max="1046" width="9.42578125" style="528" customWidth="1"/>
    <col min="1047" max="1284" width="9.140625" style="528"/>
    <col min="1285" max="1285" width="3" style="528" customWidth="1"/>
    <col min="1286" max="1286" width="11" style="528" customWidth="1"/>
    <col min="1287" max="1287" width="24.85546875" style="528" customWidth="1"/>
    <col min="1288" max="1288" width="27.140625" style="528" customWidth="1"/>
    <col min="1289" max="1289" width="9.85546875" style="528" customWidth="1"/>
    <col min="1290" max="1290" width="8.85546875" style="528" customWidth="1"/>
    <col min="1291" max="1291" width="8.7109375" style="528" customWidth="1"/>
    <col min="1292" max="1292" width="8.5703125" style="528" customWidth="1"/>
    <col min="1293" max="1293" width="10.140625" style="528" customWidth="1"/>
    <col min="1294" max="1294" width="20.140625" style="528" customWidth="1"/>
    <col min="1295" max="1295" width="11.28515625" style="528" customWidth="1"/>
    <col min="1296" max="1296" width="10.140625" style="528" customWidth="1"/>
    <col min="1297" max="1297" width="12" style="528" customWidth="1"/>
    <col min="1298" max="1298" width="10.85546875" style="528" customWidth="1"/>
    <col min="1299" max="1299" width="11.28515625" style="528" customWidth="1"/>
    <col min="1300" max="1300" width="9.140625" style="528"/>
    <col min="1301" max="1301" width="11.5703125" style="528" customWidth="1"/>
    <col min="1302" max="1302" width="9.42578125" style="528" customWidth="1"/>
    <col min="1303" max="1540" width="9.140625" style="528"/>
    <col min="1541" max="1541" width="3" style="528" customWidth="1"/>
    <col min="1542" max="1542" width="11" style="528" customWidth="1"/>
    <col min="1543" max="1543" width="24.85546875" style="528" customWidth="1"/>
    <col min="1544" max="1544" width="27.140625" style="528" customWidth="1"/>
    <col min="1545" max="1545" width="9.85546875" style="528" customWidth="1"/>
    <col min="1546" max="1546" width="8.85546875" style="528" customWidth="1"/>
    <col min="1547" max="1547" width="8.7109375" style="528" customWidth="1"/>
    <col min="1548" max="1548" width="8.5703125" style="528" customWidth="1"/>
    <col min="1549" max="1549" width="10.140625" style="528" customWidth="1"/>
    <col min="1550" max="1550" width="20.140625" style="528" customWidth="1"/>
    <col min="1551" max="1551" width="11.28515625" style="528" customWidth="1"/>
    <col min="1552" max="1552" width="10.140625" style="528" customWidth="1"/>
    <col min="1553" max="1553" width="12" style="528" customWidth="1"/>
    <col min="1554" max="1554" width="10.85546875" style="528" customWidth="1"/>
    <col min="1555" max="1555" width="11.28515625" style="528" customWidth="1"/>
    <col min="1556" max="1556" width="9.140625" style="528"/>
    <col min="1557" max="1557" width="11.5703125" style="528" customWidth="1"/>
    <col min="1558" max="1558" width="9.42578125" style="528" customWidth="1"/>
    <col min="1559" max="1796" width="9.140625" style="528"/>
    <col min="1797" max="1797" width="3" style="528" customWidth="1"/>
    <col min="1798" max="1798" width="11" style="528" customWidth="1"/>
    <col min="1799" max="1799" width="24.85546875" style="528" customWidth="1"/>
    <col min="1800" max="1800" width="27.140625" style="528" customWidth="1"/>
    <col min="1801" max="1801" width="9.85546875" style="528" customWidth="1"/>
    <col min="1802" max="1802" width="8.85546875" style="528" customWidth="1"/>
    <col min="1803" max="1803" width="8.7109375" style="528" customWidth="1"/>
    <col min="1804" max="1804" width="8.5703125" style="528" customWidth="1"/>
    <col min="1805" max="1805" width="10.140625" style="528" customWidth="1"/>
    <col min="1806" max="1806" width="20.140625" style="528" customWidth="1"/>
    <col min="1807" max="1807" width="11.28515625" style="528" customWidth="1"/>
    <col min="1808" max="1808" width="10.140625" style="528" customWidth="1"/>
    <col min="1809" max="1809" width="12" style="528" customWidth="1"/>
    <col min="1810" max="1810" width="10.85546875" style="528" customWidth="1"/>
    <col min="1811" max="1811" width="11.28515625" style="528" customWidth="1"/>
    <col min="1812" max="1812" width="9.140625" style="528"/>
    <col min="1813" max="1813" width="11.5703125" style="528" customWidth="1"/>
    <col min="1814" max="1814" width="9.42578125" style="528" customWidth="1"/>
    <col min="1815" max="2052" width="9.140625" style="528"/>
    <col min="2053" max="2053" width="3" style="528" customWidth="1"/>
    <col min="2054" max="2054" width="11" style="528" customWidth="1"/>
    <col min="2055" max="2055" width="24.85546875" style="528" customWidth="1"/>
    <col min="2056" max="2056" width="27.140625" style="528" customWidth="1"/>
    <col min="2057" max="2057" width="9.85546875" style="528" customWidth="1"/>
    <col min="2058" max="2058" width="8.85546875" style="528" customWidth="1"/>
    <col min="2059" max="2059" width="8.7109375" style="528" customWidth="1"/>
    <col min="2060" max="2060" width="8.5703125" style="528" customWidth="1"/>
    <col min="2061" max="2061" width="10.140625" style="528" customWidth="1"/>
    <col min="2062" max="2062" width="20.140625" style="528" customWidth="1"/>
    <col min="2063" max="2063" width="11.28515625" style="528" customWidth="1"/>
    <col min="2064" max="2064" width="10.140625" style="528" customWidth="1"/>
    <col min="2065" max="2065" width="12" style="528" customWidth="1"/>
    <col min="2066" max="2066" width="10.85546875" style="528" customWidth="1"/>
    <col min="2067" max="2067" width="11.28515625" style="528" customWidth="1"/>
    <col min="2068" max="2068" width="9.140625" style="528"/>
    <col min="2069" max="2069" width="11.5703125" style="528" customWidth="1"/>
    <col min="2070" max="2070" width="9.42578125" style="528" customWidth="1"/>
    <col min="2071" max="2308" width="9.140625" style="528"/>
    <col min="2309" max="2309" width="3" style="528" customWidth="1"/>
    <col min="2310" max="2310" width="11" style="528" customWidth="1"/>
    <col min="2311" max="2311" width="24.85546875" style="528" customWidth="1"/>
    <col min="2312" max="2312" width="27.140625" style="528" customWidth="1"/>
    <col min="2313" max="2313" width="9.85546875" style="528" customWidth="1"/>
    <col min="2314" max="2314" width="8.85546875" style="528" customWidth="1"/>
    <col min="2315" max="2315" width="8.7109375" style="528" customWidth="1"/>
    <col min="2316" max="2316" width="8.5703125" style="528" customWidth="1"/>
    <col min="2317" max="2317" width="10.140625" style="528" customWidth="1"/>
    <col min="2318" max="2318" width="20.140625" style="528" customWidth="1"/>
    <col min="2319" max="2319" width="11.28515625" style="528" customWidth="1"/>
    <col min="2320" max="2320" width="10.140625" style="528" customWidth="1"/>
    <col min="2321" max="2321" width="12" style="528" customWidth="1"/>
    <col min="2322" max="2322" width="10.85546875" style="528" customWidth="1"/>
    <col min="2323" max="2323" width="11.28515625" style="528" customWidth="1"/>
    <col min="2324" max="2324" width="9.140625" style="528"/>
    <col min="2325" max="2325" width="11.5703125" style="528" customWidth="1"/>
    <col min="2326" max="2326" width="9.42578125" style="528" customWidth="1"/>
    <col min="2327" max="2564" width="9.140625" style="528"/>
    <col min="2565" max="2565" width="3" style="528" customWidth="1"/>
    <col min="2566" max="2566" width="11" style="528" customWidth="1"/>
    <col min="2567" max="2567" width="24.85546875" style="528" customWidth="1"/>
    <col min="2568" max="2568" width="27.140625" style="528" customWidth="1"/>
    <col min="2569" max="2569" width="9.85546875" style="528" customWidth="1"/>
    <col min="2570" max="2570" width="8.85546875" style="528" customWidth="1"/>
    <col min="2571" max="2571" width="8.7109375" style="528" customWidth="1"/>
    <col min="2572" max="2572" width="8.5703125" style="528" customWidth="1"/>
    <col min="2573" max="2573" width="10.140625" style="528" customWidth="1"/>
    <col min="2574" max="2574" width="20.140625" style="528" customWidth="1"/>
    <col min="2575" max="2575" width="11.28515625" style="528" customWidth="1"/>
    <col min="2576" max="2576" width="10.140625" style="528" customWidth="1"/>
    <col min="2577" max="2577" width="12" style="528" customWidth="1"/>
    <col min="2578" max="2578" width="10.85546875" style="528" customWidth="1"/>
    <col min="2579" max="2579" width="11.28515625" style="528" customWidth="1"/>
    <col min="2580" max="2580" width="9.140625" style="528"/>
    <col min="2581" max="2581" width="11.5703125" style="528" customWidth="1"/>
    <col min="2582" max="2582" width="9.42578125" style="528" customWidth="1"/>
    <col min="2583" max="2820" width="9.140625" style="528"/>
    <col min="2821" max="2821" width="3" style="528" customWidth="1"/>
    <col min="2822" max="2822" width="11" style="528" customWidth="1"/>
    <col min="2823" max="2823" width="24.85546875" style="528" customWidth="1"/>
    <col min="2824" max="2824" width="27.140625" style="528" customWidth="1"/>
    <col min="2825" max="2825" width="9.85546875" style="528" customWidth="1"/>
    <col min="2826" max="2826" width="8.85546875" style="528" customWidth="1"/>
    <col min="2827" max="2827" width="8.7109375" style="528" customWidth="1"/>
    <col min="2828" max="2828" width="8.5703125" style="528" customWidth="1"/>
    <col min="2829" max="2829" width="10.140625" style="528" customWidth="1"/>
    <col min="2830" max="2830" width="20.140625" style="528" customWidth="1"/>
    <col min="2831" max="2831" width="11.28515625" style="528" customWidth="1"/>
    <col min="2832" max="2832" width="10.140625" style="528" customWidth="1"/>
    <col min="2833" max="2833" width="12" style="528" customWidth="1"/>
    <col min="2834" max="2834" width="10.85546875" style="528" customWidth="1"/>
    <col min="2835" max="2835" width="11.28515625" style="528" customWidth="1"/>
    <col min="2836" max="2836" width="9.140625" style="528"/>
    <col min="2837" max="2837" width="11.5703125" style="528" customWidth="1"/>
    <col min="2838" max="2838" width="9.42578125" style="528" customWidth="1"/>
    <col min="2839" max="3076" width="9.140625" style="528"/>
    <col min="3077" max="3077" width="3" style="528" customWidth="1"/>
    <col min="3078" max="3078" width="11" style="528" customWidth="1"/>
    <col min="3079" max="3079" width="24.85546875" style="528" customWidth="1"/>
    <col min="3080" max="3080" width="27.140625" style="528" customWidth="1"/>
    <col min="3081" max="3081" width="9.85546875" style="528" customWidth="1"/>
    <col min="3082" max="3082" width="8.85546875" style="528" customWidth="1"/>
    <col min="3083" max="3083" width="8.7109375" style="528" customWidth="1"/>
    <col min="3084" max="3084" width="8.5703125" style="528" customWidth="1"/>
    <col min="3085" max="3085" width="10.140625" style="528" customWidth="1"/>
    <col min="3086" max="3086" width="20.140625" style="528" customWidth="1"/>
    <col min="3087" max="3087" width="11.28515625" style="528" customWidth="1"/>
    <col min="3088" max="3088" width="10.140625" style="528" customWidth="1"/>
    <col min="3089" max="3089" width="12" style="528" customWidth="1"/>
    <col min="3090" max="3090" width="10.85546875" style="528" customWidth="1"/>
    <col min="3091" max="3091" width="11.28515625" style="528" customWidth="1"/>
    <col min="3092" max="3092" width="9.140625" style="528"/>
    <col min="3093" max="3093" width="11.5703125" style="528" customWidth="1"/>
    <col min="3094" max="3094" width="9.42578125" style="528" customWidth="1"/>
    <col min="3095" max="3332" width="9.140625" style="528"/>
    <col min="3333" max="3333" width="3" style="528" customWidth="1"/>
    <col min="3334" max="3334" width="11" style="528" customWidth="1"/>
    <col min="3335" max="3335" width="24.85546875" style="528" customWidth="1"/>
    <col min="3336" max="3336" width="27.140625" style="528" customWidth="1"/>
    <col min="3337" max="3337" width="9.85546875" style="528" customWidth="1"/>
    <col min="3338" max="3338" width="8.85546875" style="528" customWidth="1"/>
    <col min="3339" max="3339" width="8.7109375" style="528" customWidth="1"/>
    <col min="3340" max="3340" width="8.5703125" style="528" customWidth="1"/>
    <col min="3341" max="3341" width="10.140625" style="528" customWidth="1"/>
    <col min="3342" max="3342" width="20.140625" style="528" customWidth="1"/>
    <col min="3343" max="3343" width="11.28515625" style="528" customWidth="1"/>
    <col min="3344" max="3344" width="10.140625" style="528" customWidth="1"/>
    <col min="3345" max="3345" width="12" style="528" customWidth="1"/>
    <col min="3346" max="3346" width="10.85546875" style="528" customWidth="1"/>
    <col min="3347" max="3347" width="11.28515625" style="528" customWidth="1"/>
    <col min="3348" max="3348" width="9.140625" style="528"/>
    <col min="3349" max="3349" width="11.5703125" style="528" customWidth="1"/>
    <col min="3350" max="3350" width="9.42578125" style="528" customWidth="1"/>
    <col min="3351" max="3588" width="9.140625" style="528"/>
    <col min="3589" max="3589" width="3" style="528" customWidth="1"/>
    <col min="3590" max="3590" width="11" style="528" customWidth="1"/>
    <col min="3591" max="3591" width="24.85546875" style="528" customWidth="1"/>
    <col min="3592" max="3592" width="27.140625" style="528" customWidth="1"/>
    <col min="3593" max="3593" width="9.85546875" style="528" customWidth="1"/>
    <col min="3594" max="3594" width="8.85546875" style="528" customWidth="1"/>
    <col min="3595" max="3595" width="8.7109375" style="528" customWidth="1"/>
    <col min="3596" max="3596" width="8.5703125" style="528" customWidth="1"/>
    <col min="3597" max="3597" width="10.140625" style="528" customWidth="1"/>
    <col min="3598" max="3598" width="20.140625" style="528" customWidth="1"/>
    <col min="3599" max="3599" width="11.28515625" style="528" customWidth="1"/>
    <col min="3600" max="3600" width="10.140625" style="528" customWidth="1"/>
    <col min="3601" max="3601" width="12" style="528" customWidth="1"/>
    <col min="3602" max="3602" width="10.85546875" style="528" customWidth="1"/>
    <col min="3603" max="3603" width="11.28515625" style="528" customWidth="1"/>
    <col min="3604" max="3604" width="9.140625" style="528"/>
    <col min="3605" max="3605" width="11.5703125" style="528" customWidth="1"/>
    <col min="3606" max="3606" width="9.42578125" style="528" customWidth="1"/>
    <col min="3607" max="3844" width="9.140625" style="528"/>
    <col min="3845" max="3845" width="3" style="528" customWidth="1"/>
    <col min="3846" max="3846" width="11" style="528" customWidth="1"/>
    <col min="3847" max="3847" width="24.85546875" style="528" customWidth="1"/>
    <col min="3848" max="3848" width="27.140625" style="528" customWidth="1"/>
    <col min="3849" max="3849" width="9.85546875" style="528" customWidth="1"/>
    <col min="3850" max="3850" width="8.85546875" style="528" customWidth="1"/>
    <col min="3851" max="3851" width="8.7109375" style="528" customWidth="1"/>
    <col min="3852" max="3852" width="8.5703125" style="528" customWidth="1"/>
    <col min="3853" max="3853" width="10.140625" style="528" customWidth="1"/>
    <col min="3854" max="3854" width="20.140625" style="528" customWidth="1"/>
    <col min="3855" max="3855" width="11.28515625" style="528" customWidth="1"/>
    <col min="3856" max="3856" width="10.140625" style="528" customWidth="1"/>
    <col min="3857" max="3857" width="12" style="528" customWidth="1"/>
    <col min="3858" max="3858" width="10.85546875" style="528" customWidth="1"/>
    <col min="3859" max="3859" width="11.28515625" style="528" customWidth="1"/>
    <col min="3860" max="3860" width="9.140625" style="528"/>
    <col min="3861" max="3861" width="11.5703125" style="528" customWidth="1"/>
    <col min="3862" max="3862" width="9.42578125" style="528" customWidth="1"/>
    <col min="3863" max="4100" width="9.140625" style="528"/>
    <col min="4101" max="4101" width="3" style="528" customWidth="1"/>
    <col min="4102" max="4102" width="11" style="528" customWidth="1"/>
    <col min="4103" max="4103" width="24.85546875" style="528" customWidth="1"/>
    <col min="4104" max="4104" width="27.140625" style="528" customWidth="1"/>
    <col min="4105" max="4105" width="9.85546875" style="528" customWidth="1"/>
    <col min="4106" max="4106" width="8.85546875" style="528" customWidth="1"/>
    <col min="4107" max="4107" width="8.7109375" style="528" customWidth="1"/>
    <col min="4108" max="4108" width="8.5703125" style="528" customWidth="1"/>
    <col min="4109" max="4109" width="10.140625" style="528" customWidth="1"/>
    <col min="4110" max="4110" width="20.140625" style="528" customWidth="1"/>
    <col min="4111" max="4111" width="11.28515625" style="528" customWidth="1"/>
    <col min="4112" max="4112" width="10.140625" style="528" customWidth="1"/>
    <col min="4113" max="4113" width="12" style="528" customWidth="1"/>
    <col min="4114" max="4114" width="10.85546875" style="528" customWidth="1"/>
    <col min="4115" max="4115" width="11.28515625" style="528" customWidth="1"/>
    <col min="4116" max="4116" width="9.140625" style="528"/>
    <col min="4117" max="4117" width="11.5703125" style="528" customWidth="1"/>
    <col min="4118" max="4118" width="9.42578125" style="528" customWidth="1"/>
    <col min="4119" max="4356" width="9.140625" style="528"/>
    <col min="4357" max="4357" width="3" style="528" customWidth="1"/>
    <col min="4358" max="4358" width="11" style="528" customWidth="1"/>
    <col min="4359" max="4359" width="24.85546875" style="528" customWidth="1"/>
    <col min="4360" max="4360" width="27.140625" style="528" customWidth="1"/>
    <col min="4361" max="4361" width="9.85546875" style="528" customWidth="1"/>
    <col min="4362" max="4362" width="8.85546875" style="528" customWidth="1"/>
    <col min="4363" max="4363" width="8.7109375" style="528" customWidth="1"/>
    <col min="4364" max="4364" width="8.5703125" style="528" customWidth="1"/>
    <col min="4365" max="4365" width="10.140625" style="528" customWidth="1"/>
    <col min="4366" max="4366" width="20.140625" style="528" customWidth="1"/>
    <col min="4367" max="4367" width="11.28515625" style="528" customWidth="1"/>
    <col min="4368" max="4368" width="10.140625" style="528" customWidth="1"/>
    <col min="4369" max="4369" width="12" style="528" customWidth="1"/>
    <col min="4370" max="4370" width="10.85546875" style="528" customWidth="1"/>
    <col min="4371" max="4371" width="11.28515625" style="528" customWidth="1"/>
    <col min="4372" max="4372" width="9.140625" style="528"/>
    <col min="4373" max="4373" width="11.5703125" style="528" customWidth="1"/>
    <col min="4374" max="4374" width="9.42578125" style="528" customWidth="1"/>
    <col min="4375" max="4612" width="9.140625" style="528"/>
    <col min="4613" max="4613" width="3" style="528" customWidth="1"/>
    <col min="4614" max="4614" width="11" style="528" customWidth="1"/>
    <col min="4615" max="4615" width="24.85546875" style="528" customWidth="1"/>
    <col min="4616" max="4616" width="27.140625" style="528" customWidth="1"/>
    <col min="4617" max="4617" width="9.85546875" style="528" customWidth="1"/>
    <col min="4618" max="4618" width="8.85546875" style="528" customWidth="1"/>
    <col min="4619" max="4619" width="8.7109375" style="528" customWidth="1"/>
    <col min="4620" max="4620" width="8.5703125" style="528" customWidth="1"/>
    <col min="4621" max="4621" width="10.140625" style="528" customWidth="1"/>
    <col min="4622" max="4622" width="20.140625" style="528" customWidth="1"/>
    <col min="4623" max="4623" width="11.28515625" style="528" customWidth="1"/>
    <col min="4624" max="4624" width="10.140625" style="528" customWidth="1"/>
    <col min="4625" max="4625" width="12" style="528" customWidth="1"/>
    <col min="4626" max="4626" width="10.85546875" style="528" customWidth="1"/>
    <col min="4627" max="4627" width="11.28515625" style="528" customWidth="1"/>
    <col min="4628" max="4628" width="9.140625" style="528"/>
    <col min="4629" max="4629" width="11.5703125" style="528" customWidth="1"/>
    <col min="4630" max="4630" width="9.42578125" style="528" customWidth="1"/>
    <col min="4631" max="4868" width="9.140625" style="528"/>
    <col min="4869" max="4869" width="3" style="528" customWidth="1"/>
    <col min="4870" max="4870" width="11" style="528" customWidth="1"/>
    <col min="4871" max="4871" width="24.85546875" style="528" customWidth="1"/>
    <col min="4872" max="4872" width="27.140625" style="528" customWidth="1"/>
    <col min="4873" max="4873" width="9.85546875" style="528" customWidth="1"/>
    <col min="4874" max="4874" width="8.85546875" style="528" customWidth="1"/>
    <col min="4875" max="4875" width="8.7109375" style="528" customWidth="1"/>
    <col min="4876" max="4876" width="8.5703125" style="528" customWidth="1"/>
    <col min="4877" max="4877" width="10.140625" style="528" customWidth="1"/>
    <col min="4878" max="4878" width="20.140625" style="528" customWidth="1"/>
    <col min="4879" max="4879" width="11.28515625" style="528" customWidth="1"/>
    <col min="4880" max="4880" width="10.140625" style="528" customWidth="1"/>
    <col min="4881" max="4881" width="12" style="528" customWidth="1"/>
    <col min="4882" max="4882" width="10.85546875" style="528" customWidth="1"/>
    <col min="4883" max="4883" width="11.28515625" style="528" customWidth="1"/>
    <col min="4884" max="4884" width="9.140625" style="528"/>
    <col min="4885" max="4885" width="11.5703125" style="528" customWidth="1"/>
    <col min="4886" max="4886" width="9.42578125" style="528" customWidth="1"/>
    <col min="4887" max="5124" width="9.140625" style="528"/>
    <col min="5125" max="5125" width="3" style="528" customWidth="1"/>
    <col min="5126" max="5126" width="11" style="528" customWidth="1"/>
    <col min="5127" max="5127" width="24.85546875" style="528" customWidth="1"/>
    <col min="5128" max="5128" width="27.140625" style="528" customWidth="1"/>
    <col min="5129" max="5129" width="9.85546875" style="528" customWidth="1"/>
    <col min="5130" max="5130" width="8.85546875" style="528" customWidth="1"/>
    <col min="5131" max="5131" width="8.7109375" style="528" customWidth="1"/>
    <col min="5132" max="5132" width="8.5703125" style="528" customWidth="1"/>
    <col min="5133" max="5133" width="10.140625" style="528" customWidth="1"/>
    <col min="5134" max="5134" width="20.140625" style="528" customWidth="1"/>
    <col min="5135" max="5135" width="11.28515625" style="528" customWidth="1"/>
    <col min="5136" max="5136" width="10.140625" style="528" customWidth="1"/>
    <col min="5137" max="5137" width="12" style="528" customWidth="1"/>
    <col min="5138" max="5138" width="10.85546875" style="528" customWidth="1"/>
    <col min="5139" max="5139" width="11.28515625" style="528" customWidth="1"/>
    <col min="5140" max="5140" width="9.140625" style="528"/>
    <col min="5141" max="5141" width="11.5703125" style="528" customWidth="1"/>
    <col min="5142" max="5142" width="9.42578125" style="528" customWidth="1"/>
    <col min="5143" max="5380" width="9.140625" style="528"/>
    <col min="5381" max="5381" width="3" style="528" customWidth="1"/>
    <col min="5382" max="5382" width="11" style="528" customWidth="1"/>
    <col min="5383" max="5383" width="24.85546875" style="528" customWidth="1"/>
    <col min="5384" max="5384" width="27.140625" style="528" customWidth="1"/>
    <col min="5385" max="5385" width="9.85546875" style="528" customWidth="1"/>
    <col min="5386" max="5386" width="8.85546875" style="528" customWidth="1"/>
    <col min="5387" max="5387" width="8.7109375" style="528" customWidth="1"/>
    <col min="5388" max="5388" width="8.5703125" style="528" customWidth="1"/>
    <col min="5389" max="5389" width="10.140625" style="528" customWidth="1"/>
    <col min="5390" max="5390" width="20.140625" style="528" customWidth="1"/>
    <col min="5391" max="5391" width="11.28515625" style="528" customWidth="1"/>
    <col min="5392" max="5392" width="10.140625" style="528" customWidth="1"/>
    <col min="5393" max="5393" width="12" style="528" customWidth="1"/>
    <col min="5394" max="5394" width="10.85546875" style="528" customWidth="1"/>
    <col min="5395" max="5395" width="11.28515625" style="528" customWidth="1"/>
    <col min="5396" max="5396" width="9.140625" style="528"/>
    <col min="5397" max="5397" width="11.5703125" style="528" customWidth="1"/>
    <col min="5398" max="5398" width="9.42578125" style="528" customWidth="1"/>
    <col min="5399" max="5636" width="9.140625" style="528"/>
    <col min="5637" max="5637" width="3" style="528" customWidth="1"/>
    <col min="5638" max="5638" width="11" style="528" customWidth="1"/>
    <col min="5639" max="5639" width="24.85546875" style="528" customWidth="1"/>
    <col min="5640" max="5640" width="27.140625" style="528" customWidth="1"/>
    <col min="5641" max="5641" width="9.85546875" style="528" customWidth="1"/>
    <col min="5642" max="5642" width="8.85546875" style="528" customWidth="1"/>
    <col min="5643" max="5643" width="8.7109375" style="528" customWidth="1"/>
    <col min="5644" max="5644" width="8.5703125" style="528" customWidth="1"/>
    <col min="5645" max="5645" width="10.140625" style="528" customWidth="1"/>
    <col min="5646" max="5646" width="20.140625" style="528" customWidth="1"/>
    <col min="5647" max="5647" width="11.28515625" style="528" customWidth="1"/>
    <col min="5648" max="5648" width="10.140625" style="528" customWidth="1"/>
    <col min="5649" max="5649" width="12" style="528" customWidth="1"/>
    <col min="5650" max="5650" width="10.85546875" style="528" customWidth="1"/>
    <col min="5651" max="5651" width="11.28515625" style="528" customWidth="1"/>
    <col min="5652" max="5652" width="9.140625" style="528"/>
    <col min="5653" max="5653" width="11.5703125" style="528" customWidth="1"/>
    <col min="5654" max="5654" width="9.42578125" style="528" customWidth="1"/>
    <col min="5655" max="5892" width="9.140625" style="528"/>
    <col min="5893" max="5893" width="3" style="528" customWidth="1"/>
    <col min="5894" max="5894" width="11" style="528" customWidth="1"/>
    <col min="5895" max="5895" width="24.85546875" style="528" customWidth="1"/>
    <col min="5896" max="5896" width="27.140625" style="528" customWidth="1"/>
    <col min="5897" max="5897" width="9.85546875" style="528" customWidth="1"/>
    <col min="5898" max="5898" width="8.85546875" style="528" customWidth="1"/>
    <col min="5899" max="5899" width="8.7109375" style="528" customWidth="1"/>
    <col min="5900" max="5900" width="8.5703125" style="528" customWidth="1"/>
    <col min="5901" max="5901" width="10.140625" style="528" customWidth="1"/>
    <col min="5902" max="5902" width="20.140625" style="528" customWidth="1"/>
    <col min="5903" max="5903" width="11.28515625" style="528" customWidth="1"/>
    <col min="5904" max="5904" width="10.140625" style="528" customWidth="1"/>
    <col min="5905" max="5905" width="12" style="528" customWidth="1"/>
    <col min="5906" max="5906" width="10.85546875" style="528" customWidth="1"/>
    <col min="5907" max="5907" width="11.28515625" style="528" customWidth="1"/>
    <col min="5908" max="5908" width="9.140625" style="528"/>
    <col min="5909" max="5909" width="11.5703125" style="528" customWidth="1"/>
    <col min="5910" max="5910" width="9.42578125" style="528" customWidth="1"/>
    <col min="5911" max="6148" width="9.140625" style="528"/>
    <col min="6149" max="6149" width="3" style="528" customWidth="1"/>
    <col min="6150" max="6150" width="11" style="528" customWidth="1"/>
    <col min="6151" max="6151" width="24.85546875" style="528" customWidth="1"/>
    <col min="6152" max="6152" width="27.140625" style="528" customWidth="1"/>
    <col min="6153" max="6153" width="9.85546875" style="528" customWidth="1"/>
    <col min="6154" max="6154" width="8.85546875" style="528" customWidth="1"/>
    <col min="6155" max="6155" width="8.7109375" style="528" customWidth="1"/>
    <col min="6156" max="6156" width="8.5703125" style="528" customWidth="1"/>
    <col min="6157" max="6157" width="10.140625" style="528" customWidth="1"/>
    <col min="6158" max="6158" width="20.140625" style="528" customWidth="1"/>
    <col min="6159" max="6159" width="11.28515625" style="528" customWidth="1"/>
    <col min="6160" max="6160" width="10.140625" style="528" customWidth="1"/>
    <col min="6161" max="6161" width="12" style="528" customWidth="1"/>
    <col min="6162" max="6162" width="10.85546875" style="528" customWidth="1"/>
    <col min="6163" max="6163" width="11.28515625" style="528" customWidth="1"/>
    <col min="6164" max="6164" width="9.140625" style="528"/>
    <col min="6165" max="6165" width="11.5703125" style="528" customWidth="1"/>
    <col min="6166" max="6166" width="9.42578125" style="528" customWidth="1"/>
    <col min="6167" max="6404" width="9.140625" style="528"/>
    <col min="6405" max="6405" width="3" style="528" customWidth="1"/>
    <col min="6406" max="6406" width="11" style="528" customWidth="1"/>
    <col min="6407" max="6407" width="24.85546875" style="528" customWidth="1"/>
    <col min="6408" max="6408" width="27.140625" style="528" customWidth="1"/>
    <col min="6409" max="6409" width="9.85546875" style="528" customWidth="1"/>
    <col min="6410" max="6410" width="8.85546875" style="528" customWidth="1"/>
    <col min="6411" max="6411" width="8.7109375" style="528" customWidth="1"/>
    <col min="6412" max="6412" width="8.5703125" style="528" customWidth="1"/>
    <col min="6413" max="6413" width="10.140625" style="528" customWidth="1"/>
    <col min="6414" max="6414" width="20.140625" style="528" customWidth="1"/>
    <col min="6415" max="6415" width="11.28515625" style="528" customWidth="1"/>
    <col min="6416" max="6416" width="10.140625" style="528" customWidth="1"/>
    <col min="6417" max="6417" width="12" style="528" customWidth="1"/>
    <col min="6418" max="6418" width="10.85546875" style="528" customWidth="1"/>
    <col min="6419" max="6419" width="11.28515625" style="528" customWidth="1"/>
    <col min="6420" max="6420" width="9.140625" style="528"/>
    <col min="6421" max="6421" width="11.5703125" style="528" customWidth="1"/>
    <col min="6422" max="6422" width="9.42578125" style="528" customWidth="1"/>
    <col min="6423" max="6660" width="9.140625" style="528"/>
    <col min="6661" max="6661" width="3" style="528" customWidth="1"/>
    <col min="6662" max="6662" width="11" style="528" customWidth="1"/>
    <col min="6663" max="6663" width="24.85546875" style="528" customWidth="1"/>
    <col min="6664" max="6664" width="27.140625" style="528" customWidth="1"/>
    <col min="6665" max="6665" width="9.85546875" style="528" customWidth="1"/>
    <col min="6666" max="6666" width="8.85546875" style="528" customWidth="1"/>
    <col min="6667" max="6667" width="8.7109375" style="528" customWidth="1"/>
    <col min="6668" max="6668" width="8.5703125" style="528" customWidth="1"/>
    <col min="6669" max="6669" width="10.140625" style="528" customWidth="1"/>
    <col min="6670" max="6670" width="20.140625" style="528" customWidth="1"/>
    <col min="6671" max="6671" width="11.28515625" style="528" customWidth="1"/>
    <col min="6672" max="6672" width="10.140625" style="528" customWidth="1"/>
    <col min="6673" max="6673" width="12" style="528" customWidth="1"/>
    <col min="6674" max="6674" width="10.85546875" style="528" customWidth="1"/>
    <col min="6675" max="6675" width="11.28515625" style="528" customWidth="1"/>
    <col min="6676" max="6676" width="9.140625" style="528"/>
    <col min="6677" max="6677" width="11.5703125" style="528" customWidth="1"/>
    <col min="6678" max="6678" width="9.42578125" style="528" customWidth="1"/>
    <col min="6679" max="6916" width="9.140625" style="528"/>
    <col min="6917" max="6917" width="3" style="528" customWidth="1"/>
    <col min="6918" max="6918" width="11" style="528" customWidth="1"/>
    <col min="6919" max="6919" width="24.85546875" style="528" customWidth="1"/>
    <col min="6920" max="6920" width="27.140625" style="528" customWidth="1"/>
    <col min="6921" max="6921" width="9.85546875" style="528" customWidth="1"/>
    <col min="6922" max="6922" width="8.85546875" style="528" customWidth="1"/>
    <col min="6923" max="6923" width="8.7109375" style="528" customWidth="1"/>
    <col min="6924" max="6924" width="8.5703125" style="528" customWidth="1"/>
    <col min="6925" max="6925" width="10.140625" style="528" customWidth="1"/>
    <col min="6926" max="6926" width="20.140625" style="528" customWidth="1"/>
    <col min="6927" max="6927" width="11.28515625" style="528" customWidth="1"/>
    <col min="6928" max="6928" width="10.140625" style="528" customWidth="1"/>
    <col min="6929" max="6929" width="12" style="528" customWidth="1"/>
    <col min="6930" max="6930" width="10.85546875" style="528" customWidth="1"/>
    <col min="6931" max="6931" width="11.28515625" style="528" customWidth="1"/>
    <col min="6932" max="6932" width="9.140625" style="528"/>
    <col min="6933" max="6933" width="11.5703125" style="528" customWidth="1"/>
    <col min="6934" max="6934" width="9.42578125" style="528" customWidth="1"/>
    <col min="6935" max="7172" width="9.140625" style="528"/>
    <col min="7173" max="7173" width="3" style="528" customWidth="1"/>
    <col min="7174" max="7174" width="11" style="528" customWidth="1"/>
    <col min="7175" max="7175" width="24.85546875" style="528" customWidth="1"/>
    <col min="7176" max="7176" width="27.140625" style="528" customWidth="1"/>
    <col min="7177" max="7177" width="9.85546875" style="528" customWidth="1"/>
    <col min="7178" max="7178" width="8.85546875" style="528" customWidth="1"/>
    <col min="7179" max="7179" width="8.7109375" style="528" customWidth="1"/>
    <col min="7180" max="7180" width="8.5703125" style="528" customWidth="1"/>
    <col min="7181" max="7181" width="10.140625" style="528" customWidth="1"/>
    <col min="7182" max="7182" width="20.140625" style="528" customWidth="1"/>
    <col min="7183" max="7183" width="11.28515625" style="528" customWidth="1"/>
    <col min="7184" max="7184" width="10.140625" style="528" customWidth="1"/>
    <col min="7185" max="7185" width="12" style="528" customWidth="1"/>
    <col min="7186" max="7186" width="10.85546875" style="528" customWidth="1"/>
    <col min="7187" max="7187" width="11.28515625" style="528" customWidth="1"/>
    <col min="7188" max="7188" width="9.140625" style="528"/>
    <col min="7189" max="7189" width="11.5703125" style="528" customWidth="1"/>
    <col min="7190" max="7190" width="9.42578125" style="528" customWidth="1"/>
    <col min="7191" max="7428" width="9.140625" style="528"/>
    <col min="7429" max="7429" width="3" style="528" customWidth="1"/>
    <col min="7430" max="7430" width="11" style="528" customWidth="1"/>
    <col min="7431" max="7431" width="24.85546875" style="528" customWidth="1"/>
    <col min="7432" max="7432" width="27.140625" style="528" customWidth="1"/>
    <col min="7433" max="7433" width="9.85546875" style="528" customWidth="1"/>
    <col min="7434" max="7434" width="8.85546875" style="528" customWidth="1"/>
    <col min="7435" max="7435" width="8.7109375" style="528" customWidth="1"/>
    <col min="7436" max="7436" width="8.5703125" style="528" customWidth="1"/>
    <col min="7437" max="7437" width="10.140625" style="528" customWidth="1"/>
    <col min="7438" max="7438" width="20.140625" style="528" customWidth="1"/>
    <col min="7439" max="7439" width="11.28515625" style="528" customWidth="1"/>
    <col min="7440" max="7440" width="10.140625" style="528" customWidth="1"/>
    <col min="7441" max="7441" width="12" style="528" customWidth="1"/>
    <col min="7442" max="7442" width="10.85546875" style="528" customWidth="1"/>
    <col min="7443" max="7443" width="11.28515625" style="528" customWidth="1"/>
    <col min="7444" max="7444" width="9.140625" style="528"/>
    <col min="7445" max="7445" width="11.5703125" style="528" customWidth="1"/>
    <col min="7446" max="7446" width="9.42578125" style="528" customWidth="1"/>
    <col min="7447" max="7684" width="9.140625" style="528"/>
    <col min="7685" max="7685" width="3" style="528" customWidth="1"/>
    <col min="7686" max="7686" width="11" style="528" customWidth="1"/>
    <col min="7687" max="7687" width="24.85546875" style="528" customWidth="1"/>
    <col min="7688" max="7688" width="27.140625" style="528" customWidth="1"/>
    <col min="7689" max="7689" width="9.85546875" style="528" customWidth="1"/>
    <col min="7690" max="7690" width="8.85546875" style="528" customWidth="1"/>
    <col min="7691" max="7691" width="8.7109375" style="528" customWidth="1"/>
    <col min="7692" max="7692" width="8.5703125" style="528" customWidth="1"/>
    <col min="7693" max="7693" width="10.140625" style="528" customWidth="1"/>
    <col min="7694" max="7694" width="20.140625" style="528" customWidth="1"/>
    <col min="7695" max="7695" width="11.28515625" style="528" customWidth="1"/>
    <col min="7696" max="7696" width="10.140625" style="528" customWidth="1"/>
    <col min="7697" max="7697" width="12" style="528" customWidth="1"/>
    <col min="7698" max="7698" width="10.85546875" style="528" customWidth="1"/>
    <col min="7699" max="7699" width="11.28515625" style="528" customWidth="1"/>
    <col min="7700" max="7700" width="9.140625" style="528"/>
    <col min="7701" max="7701" width="11.5703125" style="528" customWidth="1"/>
    <col min="7702" max="7702" width="9.42578125" style="528" customWidth="1"/>
    <col min="7703" max="7940" width="9.140625" style="528"/>
    <col min="7941" max="7941" width="3" style="528" customWidth="1"/>
    <col min="7942" max="7942" width="11" style="528" customWidth="1"/>
    <col min="7943" max="7943" width="24.85546875" style="528" customWidth="1"/>
    <col min="7944" max="7944" width="27.140625" style="528" customWidth="1"/>
    <col min="7945" max="7945" width="9.85546875" style="528" customWidth="1"/>
    <col min="7946" max="7946" width="8.85546875" style="528" customWidth="1"/>
    <col min="7947" max="7947" width="8.7109375" style="528" customWidth="1"/>
    <col min="7948" max="7948" width="8.5703125" style="528" customWidth="1"/>
    <col min="7949" max="7949" width="10.140625" style="528" customWidth="1"/>
    <col min="7950" max="7950" width="20.140625" style="528" customWidth="1"/>
    <col min="7951" max="7951" width="11.28515625" style="528" customWidth="1"/>
    <col min="7952" max="7952" width="10.140625" style="528" customWidth="1"/>
    <col min="7953" max="7953" width="12" style="528" customWidth="1"/>
    <col min="7954" max="7954" width="10.85546875" style="528" customWidth="1"/>
    <col min="7955" max="7955" width="11.28515625" style="528" customWidth="1"/>
    <col min="7956" max="7956" width="9.140625" style="528"/>
    <col min="7957" max="7957" width="11.5703125" style="528" customWidth="1"/>
    <col min="7958" max="7958" width="9.42578125" style="528" customWidth="1"/>
    <col min="7959" max="8196" width="9.140625" style="528"/>
    <col min="8197" max="8197" width="3" style="528" customWidth="1"/>
    <col min="8198" max="8198" width="11" style="528" customWidth="1"/>
    <col min="8199" max="8199" width="24.85546875" style="528" customWidth="1"/>
    <col min="8200" max="8200" width="27.140625" style="528" customWidth="1"/>
    <col min="8201" max="8201" width="9.85546875" style="528" customWidth="1"/>
    <col min="8202" max="8202" width="8.85546875" style="528" customWidth="1"/>
    <col min="8203" max="8203" width="8.7109375" style="528" customWidth="1"/>
    <col min="8204" max="8204" width="8.5703125" style="528" customWidth="1"/>
    <col min="8205" max="8205" width="10.140625" style="528" customWidth="1"/>
    <col min="8206" max="8206" width="20.140625" style="528" customWidth="1"/>
    <col min="8207" max="8207" width="11.28515625" style="528" customWidth="1"/>
    <col min="8208" max="8208" width="10.140625" style="528" customWidth="1"/>
    <col min="8209" max="8209" width="12" style="528" customWidth="1"/>
    <col min="8210" max="8210" width="10.85546875" style="528" customWidth="1"/>
    <col min="8211" max="8211" width="11.28515625" style="528" customWidth="1"/>
    <col min="8212" max="8212" width="9.140625" style="528"/>
    <col min="8213" max="8213" width="11.5703125" style="528" customWidth="1"/>
    <col min="8214" max="8214" width="9.42578125" style="528" customWidth="1"/>
    <col min="8215" max="8452" width="9.140625" style="528"/>
    <col min="8453" max="8453" width="3" style="528" customWidth="1"/>
    <col min="8454" max="8454" width="11" style="528" customWidth="1"/>
    <col min="8455" max="8455" width="24.85546875" style="528" customWidth="1"/>
    <col min="8456" max="8456" width="27.140625" style="528" customWidth="1"/>
    <col min="8457" max="8457" width="9.85546875" style="528" customWidth="1"/>
    <col min="8458" max="8458" width="8.85546875" style="528" customWidth="1"/>
    <col min="8459" max="8459" width="8.7109375" style="528" customWidth="1"/>
    <col min="8460" max="8460" width="8.5703125" style="528" customWidth="1"/>
    <col min="8461" max="8461" width="10.140625" style="528" customWidth="1"/>
    <col min="8462" max="8462" width="20.140625" style="528" customWidth="1"/>
    <col min="8463" max="8463" width="11.28515625" style="528" customWidth="1"/>
    <col min="8464" max="8464" width="10.140625" style="528" customWidth="1"/>
    <col min="8465" max="8465" width="12" style="528" customWidth="1"/>
    <col min="8466" max="8466" width="10.85546875" style="528" customWidth="1"/>
    <col min="8467" max="8467" width="11.28515625" style="528" customWidth="1"/>
    <col min="8468" max="8468" width="9.140625" style="528"/>
    <col min="8469" max="8469" width="11.5703125" style="528" customWidth="1"/>
    <col min="8470" max="8470" width="9.42578125" style="528" customWidth="1"/>
    <col min="8471" max="8708" width="9.140625" style="528"/>
    <col min="8709" max="8709" width="3" style="528" customWidth="1"/>
    <col min="8710" max="8710" width="11" style="528" customWidth="1"/>
    <col min="8711" max="8711" width="24.85546875" style="528" customWidth="1"/>
    <col min="8712" max="8712" width="27.140625" style="528" customWidth="1"/>
    <col min="8713" max="8713" width="9.85546875" style="528" customWidth="1"/>
    <col min="8714" max="8714" width="8.85546875" style="528" customWidth="1"/>
    <col min="8715" max="8715" width="8.7109375" style="528" customWidth="1"/>
    <col min="8716" max="8716" width="8.5703125" style="528" customWidth="1"/>
    <col min="8717" max="8717" width="10.140625" style="528" customWidth="1"/>
    <col min="8718" max="8718" width="20.140625" style="528" customWidth="1"/>
    <col min="8719" max="8719" width="11.28515625" style="528" customWidth="1"/>
    <col min="8720" max="8720" width="10.140625" style="528" customWidth="1"/>
    <col min="8721" max="8721" width="12" style="528" customWidth="1"/>
    <col min="8722" max="8722" width="10.85546875" style="528" customWidth="1"/>
    <col min="8723" max="8723" width="11.28515625" style="528" customWidth="1"/>
    <col min="8724" max="8724" width="9.140625" style="528"/>
    <col min="8725" max="8725" width="11.5703125" style="528" customWidth="1"/>
    <col min="8726" max="8726" width="9.42578125" style="528" customWidth="1"/>
    <col min="8727" max="8964" width="9.140625" style="528"/>
    <col min="8965" max="8965" width="3" style="528" customWidth="1"/>
    <col min="8966" max="8966" width="11" style="528" customWidth="1"/>
    <col min="8967" max="8967" width="24.85546875" style="528" customWidth="1"/>
    <col min="8968" max="8968" width="27.140625" style="528" customWidth="1"/>
    <col min="8969" max="8969" width="9.85546875" style="528" customWidth="1"/>
    <col min="8970" max="8970" width="8.85546875" style="528" customWidth="1"/>
    <col min="8971" max="8971" width="8.7109375" style="528" customWidth="1"/>
    <col min="8972" max="8972" width="8.5703125" style="528" customWidth="1"/>
    <col min="8973" max="8973" width="10.140625" style="528" customWidth="1"/>
    <col min="8974" max="8974" width="20.140625" style="528" customWidth="1"/>
    <col min="8975" max="8975" width="11.28515625" style="528" customWidth="1"/>
    <col min="8976" max="8976" width="10.140625" style="528" customWidth="1"/>
    <col min="8977" max="8977" width="12" style="528" customWidth="1"/>
    <col min="8978" max="8978" width="10.85546875" style="528" customWidth="1"/>
    <col min="8979" max="8979" width="11.28515625" style="528" customWidth="1"/>
    <col min="8980" max="8980" width="9.140625" style="528"/>
    <col min="8981" max="8981" width="11.5703125" style="528" customWidth="1"/>
    <col min="8982" max="8982" width="9.42578125" style="528" customWidth="1"/>
    <col min="8983" max="9220" width="9.140625" style="528"/>
    <col min="9221" max="9221" width="3" style="528" customWidth="1"/>
    <col min="9222" max="9222" width="11" style="528" customWidth="1"/>
    <col min="9223" max="9223" width="24.85546875" style="528" customWidth="1"/>
    <col min="9224" max="9224" width="27.140625" style="528" customWidth="1"/>
    <col min="9225" max="9225" width="9.85546875" style="528" customWidth="1"/>
    <col min="9226" max="9226" width="8.85546875" style="528" customWidth="1"/>
    <col min="9227" max="9227" width="8.7109375" style="528" customWidth="1"/>
    <col min="9228" max="9228" width="8.5703125" style="528" customWidth="1"/>
    <col min="9229" max="9229" width="10.140625" style="528" customWidth="1"/>
    <col min="9230" max="9230" width="20.140625" style="528" customWidth="1"/>
    <col min="9231" max="9231" width="11.28515625" style="528" customWidth="1"/>
    <col min="9232" max="9232" width="10.140625" style="528" customWidth="1"/>
    <col min="9233" max="9233" width="12" style="528" customWidth="1"/>
    <col min="9234" max="9234" width="10.85546875" style="528" customWidth="1"/>
    <col min="9235" max="9235" width="11.28515625" style="528" customWidth="1"/>
    <col min="9236" max="9236" width="9.140625" style="528"/>
    <col min="9237" max="9237" width="11.5703125" style="528" customWidth="1"/>
    <col min="9238" max="9238" width="9.42578125" style="528" customWidth="1"/>
    <col min="9239" max="9476" width="9.140625" style="528"/>
    <col min="9477" max="9477" width="3" style="528" customWidth="1"/>
    <col min="9478" max="9478" width="11" style="528" customWidth="1"/>
    <col min="9479" max="9479" width="24.85546875" style="528" customWidth="1"/>
    <col min="9480" max="9480" width="27.140625" style="528" customWidth="1"/>
    <col min="9481" max="9481" width="9.85546875" style="528" customWidth="1"/>
    <col min="9482" max="9482" width="8.85546875" style="528" customWidth="1"/>
    <col min="9483" max="9483" width="8.7109375" style="528" customWidth="1"/>
    <col min="9484" max="9484" width="8.5703125" style="528" customWidth="1"/>
    <col min="9485" max="9485" width="10.140625" style="528" customWidth="1"/>
    <col min="9486" max="9486" width="20.140625" style="528" customWidth="1"/>
    <col min="9487" max="9487" width="11.28515625" style="528" customWidth="1"/>
    <col min="9488" max="9488" width="10.140625" style="528" customWidth="1"/>
    <col min="9489" max="9489" width="12" style="528" customWidth="1"/>
    <col min="9490" max="9490" width="10.85546875" style="528" customWidth="1"/>
    <col min="9491" max="9491" width="11.28515625" style="528" customWidth="1"/>
    <col min="9492" max="9492" width="9.140625" style="528"/>
    <col min="9493" max="9493" width="11.5703125" style="528" customWidth="1"/>
    <col min="9494" max="9494" width="9.42578125" style="528" customWidth="1"/>
    <col min="9495" max="9732" width="9.140625" style="528"/>
    <col min="9733" max="9733" width="3" style="528" customWidth="1"/>
    <col min="9734" max="9734" width="11" style="528" customWidth="1"/>
    <col min="9735" max="9735" width="24.85546875" style="528" customWidth="1"/>
    <col min="9736" max="9736" width="27.140625" style="528" customWidth="1"/>
    <col min="9737" max="9737" width="9.85546875" style="528" customWidth="1"/>
    <col min="9738" max="9738" width="8.85546875" style="528" customWidth="1"/>
    <col min="9739" max="9739" width="8.7109375" style="528" customWidth="1"/>
    <col min="9740" max="9740" width="8.5703125" style="528" customWidth="1"/>
    <col min="9741" max="9741" width="10.140625" style="528" customWidth="1"/>
    <col min="9742" max="9742" width="20.140625" style="528" customWidth="1"/>
    <col min="9743" max="9743" width="11.28515625" style="528" customWidth="1"/>
    <col min="9744" max="9744" width="10.140625" style="528" customWidth="1"/>
    <col min="9745" max="9745" width="12" style="528" customWidth="1"/>
    <col min="9746" max="9746" width="10.85546875" style="528" customWidth="1"/>
    <col min="9747" max="9747" width="11.28515625" style="528" customWidth="1"/>
    <col min="9748" max="9748" width="9.140625" style="528"/>
    <col min="9749" max="9749" width="11.5703125" style="528" customWidth="1"/>
    <col min="9750" max="9750" width="9.42578125" style="528" customWidth="1"/>
    <col min="9751" max="9988" width="9.140625" style="528"/>
    <col min="9989" max="9989" width="3" style="528" customWidth="1"/>
    <col min="9990" max="9990" width="11" style="528" customWidth="1"/>
    <col min="9991" max="9991" width="24.85546875" style="528" customWidth="1"/>
    <col min="9992" max="9992" width="27.140625" style="528" customWidth="1"/>
    <col min="9993" max="9993" width="9.85546875" style="528" customWidth="1"/>
    <col min="9994" max="9994" width="8.85546875" style="528" customWidth="1"/>
    <col min="9995" max="9995" width="8.7109375" style="528" customWidth="1"/>
    <col min="9996" max="9996" width="8.5703125" style="528" customWidth="1"/>
    <col min="9997" max="9997" width="10.140625" style="528" customWidth="1"/>
    <col min="9998" max="9998" width="20.140625" style="528" customWidth="1"/>
    <col min="9999" max="9999" width="11.28515625" style="528" customWidth="1"/>
    <col min="10000" max="10000" width="10.140625" style="528" customWidth="1"/>
    <col min="10001" max="10001" width="12" style="528" customWidth="1"/>
    <col min="10002" max="10002" width="10.85546875" style="528" customWidth="1"/>
    <col min="10003" max="10003" width="11.28515625" style="528" customWidth="1"/>
    <col min="10004" max="10004" width="9.140625" style="528"/>
    <col min="10005" max="10005" width="11.5703125" style="528" customWidth="1"/>
    <col min="10006" max="10006" width="9.42578125" style="528" customWidth="1"/>
    <col min="10007" max="10244" width="9.140625" style="528"/>
    <col min="10245" max="10245" width="3" style="528" customWidth="1"/>
    <col min="10246" max="10246" width="11" style="528" customWidth="1"/>
    <col min="10247" max="10247" width="24.85546875" style="528" customWidth="1"/>
    <col min="10248" max="10248" width="27.140625" style="528" customWidth="1"/>
    <col min="10249" max="10249" width="9.85546875" style="528" customWidth="1"/>
    <col min="10250" max="10250" width="8.85546875" style="528" customWidth="1"/>
    <col min="10251" max="10251" width="8.7109375" style="528" customWidth="1"/>
    <col min="10252" max="10252" width="8.5703125" style="528" customWidth="1"/>
    <col min="10253" max="10253" width="10.140625" style="528" customWidth="1"/>
    <col min="10254" max="10254" width="20.140625" style="528" customWidth="1"/>
    <col min="10255" max="10255" width="11.28515625" style="528" customWidth="1"/>
    <col min="10256" max="10256" width="10.140625" style="528" customWidth="1"/>
    <col min="10257" max="10257" width="12" style="528" customWidth="1"/>
    <col min="10258" max="10258" width="10.85546875" style="528" customWidth="1"/>
    <col min="10259" max="10259" width="11.28515625" style="528" customWidth="1"/>
    <col min="10260" max="10260" width="9.140625" style="528"/>
    <col min="10261" max="10261" width="11.5703125" style="528" customWidth="1"/>
    <col min="10262" max="10262" width="9.42578125" style="528" customWidth="1"/>
    <col min="10263" max="10500" width="9.140625" style="528"/>
    <col min="10501" max="10501" width="3" style="528" customWidth="1"/>
    <col min="10502" max="10502" width="11" style="528" customWidth="1"/>
    <col min="10503" max="10503" width="24.85546875" style="528" customWidth="1"/>
    <col min="10504" max="10504" width="27.140625" style="528" customWidth="1"/>
    <col min="10505" max="10505" width="9.85546875" style="528" customWidth="1"/>
    <col min="10506" max="10506" width="8.85546875" style="528" customWidth="1"/>
    <col min="10507" max="10507" width="8.7109375" style="528" customWidth="1"/>
    <col min="10508" max="10508" width="8.5703125" style="528" customWidth="1"/>
    <col min="10509" max="10509" width="10.140625" style="528" customWidth="1"/>
    <col min="10510" max="10510" width="20.140625" style="528" customWidth="1"/>
    <col min="10511" max="10511" width="11.28515625" style="528" customWidth="1"/>
    <col min="10512" max="10512" width="10.140625" style="528" customWidth="1"/>
    <col min="10513" max="10513" width="12" style="528" customWidth="1"/>
    <col min="10514" max="10514" width="10.85546875" style="528" customWidth="1"/>
    <col min="10515" max="10515" width="11.28515625" style="528" customWidth="1"/>
    <col min="10516" max="10516" width="9.140625" style="528"/>
    <col min="10517" max="10517" width="11.5703125" style="528" customWidth="1"/>
    <col min="10518" max="10518" width="9.42578125" style="528" customWidth="1"/>
    <col min="10519" max="10756" width="9.140625" style="528"/>
    <col min="10757" max="10757" width="3" style="528" customWidth="1"/>
    <col min="10758" max="10758" width="11" style="528" customWidth="1"/>
    <col min="10759" max="10759" width="24.85546875" style="528" customWidth="1"/>
    <col min="10760" max="10760" width="27.140625" style="528" customWidth="1"/>
    <col min="10761" max="10761" width="9.85546875" style="528" customWidth="1"/>
    <col min="10762" max="10762" width="8.85546875" style="528" customWidth="1"/>
    <col min="10763" max="10763" width="8.7109375" style="528" customWidth="1"/>
    <col min="10764" max="10764" width="8.5703125" style="528" customWidth="1"/>
    <col min="10765" max="10765" width="10.140625" style="528" customWidth="1"/>
    <col min="10766" max="10766" width="20.140625" style="528" customWidth="1"/>
    <col min="10767" max="10767" width="11.28515625" style="528" customWidth="1"/>
    <col min="10768" max="10768" width="10.140625" style="528" customWidth="1"/>
    <col min="10769" max="10769" width="12" style="528" customWidth="1"/>
    <col min="10770" max="10770" width="10.85546875" style="528" customWidth="1"/>
    <col min="10771" max="10771" width="11.28515625" style="528" customWidth="1"/>
    <col min="10772" max="10772" width="9.140625" style="528"/>
    <col min="10773" max="10773" width="11.5703125" style="528" customWidth="1"/>
    <col min="10774" max="10774" width="9.42578125" style="528" customWidth="1"/>
    <col min="10775" max="11012" width="9.140625" style="528"/>
    <col min="11013" max="11013" width="3" style="528" customWidth="1"/>
    <col min="11014" max="11014" width="11" style="528" customWidth="1"/>
    <col min="11015" max="11015" width="24.85546875" style="528" customWidth="1"/>
    <col min="11016" max="11016" width="27.140625" style="528" customWidth="1"/>
    <col min="11017" max="11017" width="9.85546875" style="528" customWidth="1"/>
    <col min="11018" max="11018" width="8.85546875" style="528" customWidth="1"/>
    <col min="11019" max="11019" width="8.7109375" style="528" customWidth="1"/>
    <col min="11020" max="11020" width="8.5703125" style="528" customWidth="1"/>
    <col min="11021" max="11021" width="10.140625" style="528" customWidth="1"/>
    <col min="11022" max="11022" width="20.140625" style="528" customWidth="1"/>
    <col min="11023" max="11023" width="11.28515625" style="528" customWidth="1"/>
    <col min="11024" max="11024" width="10.140625" style="528" customWidth="1"/>
    <col min="11025" max="11025" width="12" style="528" customWidth="1"/>
    <col min="11026" max="11026" width="10.85546875" style="528" customWidth="1"/>
    <col min="11027" max="11027" width="11.28515625" style="528" customWidth="1"/>
    <col min="11028" max="11028" width="9.140625" style="528"/>
    <col min="11029" max="11029" width="11.5703125" style="528" customWidth="1"/>
    <col min="11030" max="11030" width="9.42578125" style="528" customWidth="1"/>
    <col min="11031" max="11268" width="9.140625" style="528"/>
    <col min="11269" max="11269" width="3" style="528" customWidth="1"/>
    <col min="11270" max="11270" width="11" style="528" customWidth="1"/>
    <col min="11271" max="11271" width="24.85546875" style="528" customWidth="1"/>
    <col min="11272" max="11272" width="27.140625" style="528" customWidth="1"/>
    <col min="11273" max="11273" width="9.85546875" style="528" customWidth="1"/>
    <col min="11274" max="11274" width="8.85546875" style="528" customWidth="1"/>
    <col min="11275" max="11275" width="8.7109375" style="528" customWidth="1"/>
    <col min="11276" max="11276" width="8.5703125" style="528" customWidth="1"/>
    <col min="11277" max="11277" width="10.140625" style="528" customWidth="1"/>
    <col min="11278" max="11278" width="20.140625" style="528" customWidth="1"/>
    <col min="11279" max="11279" width="11.28515625" style="528" customWidth="1"/>
    <col min="11280" max="11280" width="10.140625" style="528" customWidth="1"/>
    <col min="11281" max="11281" width="12" style="528" customWidth="1"/>
    <col min="11282" max="11282" width="10.85546875" style="528" customWidth="1"/>
    <col min="11283" max="11283" width="11.28515625" style="528" customWidth="1"/>
    <col min="11284" max="11284" width="9.140625" style="528"/>
    <col min="11285" max="11285" width="11.5703125" style="528" customWidth="1"/>
    <col min="11286" max="11286" width="9.42578125" style="528" customWidth="1"/>
    <col min="11287" max="11524" width="9.140625" style="528"/>
    <col min="11525" max="11525" width="3" style="528" customWidth="1"/>
    <col min="11526" max="11526" width="11" style="528" customWidth="1"/>
    <col min="11527" max="11527" width="24.85546875" style="528" customWidth="1"/>
    <col min="11528" max="11528" width="27.140625" style="528" customWidth="1"/>
    <col min="11529" max="11529" width="9.85546875" style="528" customWidth="1"/>
    <col min="11530" max="11530" width="8.85546875" style="528" customWidth="1"/>
    <col min="11531" max="11531" width="8.7109375" style="528" customWidth="1"/>
    <col min="11532" max="11532" width="8.5703125" style="528" customWidth="1"/>
    <col min="11533" max="11533" width="10.140625" style="528" customWidth="1"/>
    <col min="11534" max="11534" width="20.140625" style="528" customWidth="1"/>
    <col min="11535" max="11535" width="11.28515625" style="528" customWidth="1"/>
    <col min="11536" max="11536" width="10.140625" style="528" customWidth="1"/>
    <col min="11537" max="11537" width="12" style="528" customWidth="1"/>
    <col min="11538" max="11538" width="10.85546875" style="528" customWidth="1"/>
    <col min="11539" max="11539" width="11.28515625" style="528" customWidth="1"/>
    <col min="11540" max="11540" width="9.140625" style="528"/>
    <col min="11541" max="11541" width="11.5703125" style="528" customWidth="1"/>
    <col min="11542" max="11542" width="9.42578125" style="528" customWidth="1"/>
    <col min="11543" max="11780" width="9.140625" style="528"/>
    <col min="11781" max="11781" width="3" style="528" customWidth="1"/>
    <col min="11782" max="11782" width="11" style="528" customWidth="1"/>
    <col min="11783" max="11783" width="24.85546875" style="528" customWidth="1"/>
    <col min="11784" max="11784" width="27.140625" style="528" customWidth="1"/>
    <col min="11785" max="11785" width="9.85546875" style="528" customWidth="1"/>
    <col min="11786" max="11786" width="8.85546875" style="528" customWidth="1"/>
    <col min="11787" max="11787" width="8.7109375" style="528" customWidth="1"/>
    <col min="11788" max="11788" width="8.5703125" style="528" customWidth="1"/>
    <col min="11789" max="11789" width="10.140625" style="528" customWidth="1"/>
    <col min="11790" max="11790" width="20.140625" style="528" customWidth="1"/>
    <col min="11791" max="11791" width="11.28515625" style="528" customWidth="1"/>
    <col min="11792" max="11792" width="10.140625" style="528" customWidth="1"/>
    <col min="11793" max="11793" width="12" style="528" customWidth="1"/>
    <col min="11794" max="11794" width="10.85546875" style="528" customWidth="1"/>
    <col min="11795" max="11795" width="11.28515625" style="528" customWidth="1"/>
    <col min="11796" max="11796" width="9.140625" style="528"/>
    <col min="11797" max="11797" width="11.5703125" style="528" customWidth="1"/>
    <col min="11798" max="11798" width="9.42578125" style="528" customWidth="1"/>
    <col min="11799" max="12036" width="9.140625" style="528"/>
    <col min="12037" max="12037" width="3" style="528" customWidth="1"/>
    <col min="12038" max="12038" width="11" style="528" customWidth="1"/>
    <col min="12039" max="12039" width="24.85546875" style="528" customWidth="1"/>
    <col min="12040" max="12040" width="27.140625" style="528" customWidth="1"/>
    <col min="12041" max="12041" width="9.85546875" style="528" customWidth="1"/>
    <col min="12042" max="12042" width="8.85546875" style="528" customWidth="1"/>
    <col min="12043" max="12043" width="8.7109375" style="528" customWidth="1"/>
    <col min="12044" max="12044" width="8.5703125" style="528" customWidth="1"/>
    <col min="12045" max="12045" width="10.140625" style="528" customWidth="1"/>
    <col min="12046" max="12046" width="20.140625" style="528" customWidth="1"/>
    <col min="12047" max="12047" width="11.28515625" style="528" customWidth="1"/>
    <col min="12048" max="12048" width="10.140625" style="528" customWidth="1"/>
    <col min="12049" max="12049" width="12" style="528" customWidth="1"/>
    <col min="12050" max="12050" width="10.85546875" style="528" customWidth="1"/>
    <col min="12051" max="12051" width="11.28515625" style="528" customWidth="1"/>
    <col min="12052" max="12052" width="9.140625" style="528"/>
    <col min="12053" max="12053" width="11.5703125" style="528" customWidth="1"/>
    <col min="12054" max="12054" width="9.42578125" style="528" customWidth="1"/>
    <col min="12055" max="12292" width="9.140625" style="528"/>
    <col min="12293" max="12293" width="3" style="528" customWidth="1"/>
    <col min="12294" max="12294" width="11" style="528" customWidth="1"/>
    <col min="12295" max="12295" width="24.85546875" style="528" customWidth="1"/>
    <col min="12296" max="12296" width="27.140625" style="528" customWidth="1"/>
    <col min="12297" max="12297" width="9.85546875" style="528" customWidth="1"/>
    <col min="12298" max="12298" width="8.85546875" style="528" customWidth="1"/>
    <col min="12299" max="12299" width="8.7109375" style="528" customWidth="1"/>
    <col min="12300" max="12300" width="8.5703125" style="528" customWidth="1"/>
    <col min="12301" max="12301" width="10.140625" style="528" customWidth="1"/>
    <col min="12302" max="12302" width="20.140625" style="528" customWidth="1"/>
    <col min="12303" max="12303" width="11.28515625" style="528" customWidth="1"/>
    <col min="12304" max="12304" width="10.140625" style="528" customWidth="1"/>
    <col min="12305" max="12305" width="12" style="528" customWidth="1"/>
    <col min="12306" max="12306" width="10.85546875" style="528" customWidth="1"/>
    <col min="12307" max="12307" width="11.28515625" style="528" customWidth="1"/>
    <col min="12308" max="12308" width="9.140625" style="528"/>
    <col min="12309" max="12309" width="11.5703125" style="528" customWidth="1"/>
    <col min="12310" max="12310" width="9.42578125" style="528" customWidth="1"/>
    <col min="12311" max="12548" width="9.140625" style="528"/>
    <col min="12549" max="12549" width="3" style="528" customWidth="1"/>
    <col min="12550" max="12550" width="11" style="528" customWidth="1"/>
    <col min="12551" max="12551" width="24.85546875" style="528" customWidth="1"/>
    <col min="12552" max="12552" width="27.140625" style="528" customWidth="1"/>
    <col min="12553" max="12553" width="9.85546875" style="528" customWidth="1"/>
    <col min="12554" max="12554" width="8.85546875" style="528" customWidth="1"/>
    <col min="12555" max="12555" width="8.7109375" style="528" customWidth="1"/>
    <col min="12556" max="12556" width="8.5703125" style="528" customWidth="1"/>
    <col min="12557" max="12557" width="10.140625" style="528" customWidth="1"/>
    <col min="12558" max="12558" width="20.140625" style="528" customWidth="1"/>
    <col min="12559" max="12559" width="11.28515625" style="528" customWidth="1"/>
    <col min="12560" max="12560" width="10.140625" style="528" customWidth="1"/>
    <col min="12561" max="12561" width="12" style="528" customWidth="1"/>
    <col min="12562" max="12562" width="10.85546875" style="528" customWidth="1"/>
    <col min="12563" max="12563" width="11.28515625" style="528" customWidth="1"/>
    <col min="12564" max="12564" width="9.140625" style="528"/>
    <col min="12565" max="12565" width="11.5703125" style="528" customWidth="1"/>
    <col min="12566" max="12566" width="9.42578125" style="528" customWidth="1"/>
    <col min="12567" max="12804" width="9.140625" style="528"/>
    <col min="12805" max="12805" width="3" style="528" customWidth="1"/>
    <col min="12806" max="12806" width="11" style="528" customWidth="1"/>
    <col min="12807" max="12807" width="24.85546875" style="528" customWidth="1"/>
    <col min="12808" max="12808" width="27.140625" style="528" customWidth="1"/>
    <col min="12809" max="12809" width="9.85546875" style="528" customWidth="1"/>
    <col min="12810" max="12810" width="8.85546875" style="528" customWidth="1"/>
    <col min="12811" max="12811" width="8.7109375" style="528" customWidth="1"/>
    <col min="12812" max="12812" width="8.5703125" style="528" customWidth="1"/>
    <col min="12813" max="12813" width="10.140625" style="528" customWidth="1"/>
    <col min="12814" max="12814" width="20.140625" style="528" customWidth="1"/>
    <col min="12815" max="12815" width="11.28515625" style="528" customWidth="1"/>
    <col min="12816" max="12816" width="10.140625" style="528" customWidth="1"/>
    <col min="12817" max="12817" width="12" style="528" customWidth="1"/>
    <col min="12818" max="12818" width="10.85546875" style="528" customWidth="1"/>
    <col min="12819" max="12819" width="11.28515625" style="528" customWidth="1"/>
    <col min="12820" max="12820" width="9.140625" style="528"/>
    <col min="12821" max="12821" width="11.5703125" style="528" customWidth="1"/>
    <col min="12822" max="12822" width="9.42578125" style="528" customWidth="1"/>
    <col min="12823" max="13060" width="9.140625" style="528"/>
    <col min="13061" max="13061" width="3" style="528" customWidth="1"/>
    <col min="13062" max="13062" width="11" style="528" customWidth="1"/>
    <col min="13063" max="13063" width="24.85546875" style="528" customWidth="1"/>
    <col min="13064" max="13064" width="27.140625" style="528" customWidth="1"/>
    <col min="13065" max="13065" width="9.85546875" style="528" customWidth="1"/>
    <col min="13066" max="13066" width="8.85546875" style="528" customWidth="1"/>
    <col min="13067" max="13067" width="8.7109375" style="528" customWidth="1"/>
    <col min="13068" max="13068" width="8.5703125" style="528" customWidth="1"/>
    <col min="13069" max="13069" width="10.140625" style="528" customWidth="1"/>
    <col min="13070" max="13070" width="20.140625" style="528" customWidth="1"/>
    <col min="13071" max="13071" width="11.28515625" style="528" customWidth="1"/>
    <col min="13072" max="13072" width="10.140625" style="528" customWidth="1"/>
    <col min="13073" max="13073" width="12" style="528" customWidth="1"/>
    <col min="13074" max="13074" width="10.85546875" style="528" customWidth="1"/>
    <col min="13075" max="13075" width="11.28515625" style="528" customWidth="1"/>
    <col min="13076" max="13076" width="9.140625" style="528"/>
    <col min="13077" max="13077" width="11.5703125" style="528" customWidth="1"/>
    <col min="13078" max="13078" width="9.42578125" style="528" customWidth="1"/>
    <col min="13079" max="13316" width="9.140625" style="528"/>
    <col min="13317" max="13317" width="3" style="528" customWidth="1"/>
    <col min="13318" max="13318" width="11" style="528" customWidth="1"/>
    <col min="13319" max="13319" width="24.85546875" style="528" customWidth="1"/>
    <col min="13320" max="13320" width="27.140625" style="528" customWidth="1"/>
    <col min="13321" max="13321" width="9.85546875" style="528" customWidth="1"/>
    <col min="13322" max="13322" width="8.85546875" style="528" customWidth="1"/>
    <col min="13323" max="13323" width="8.7109375" style="528" customWidth="1"/>
    <col min="13324" max="13324" width="8.5703125" style="528" customWidth="1"/>
    <col min="13325" max="13325" width="10.140625" style="528" customWidth="1"/>
    <col min="13326" max="13326" width="20.140625" style="528" customWidth="1"/>
    <col min="13327" max="13327" width="11.28515625" style="528" customWidth="1"/>
    <col min="13328" max="13328" width="10.140625" style="528" customWidth="1"/>
    <col min="13329" max="13329" width="12" style="528" customWidth="1"/>
    <col min="13330" max="13330" width="10.85546875" style="528" customWidth="1"/>
    <col min="13331" max="13331" width="11.28515625" style="528" customWidth="1"/>
    <col min="13332" max="13332" width="9.140625" style="528"/>
    <col min="13333" max="13333" width="11.5703125" style="528" customWidth="1"/>
    <col min="13334" max="13334" width="9.42578125" style="528" customWidth="1"/>
    <col min="13335" max="13572" width="9.140625" style="528"/>
    <col min="13573" max="13573" width="3" style="528" customWidth="1"/>
    <col min="13574" max="13574" width="11" style="528" customWidth="1"/>
    <col min="13575" max="13575" width="24.85546875" style="528" customWidth="1"/>
    <col min="13576" max="13576" width="27.140625" style="528" customWidth="1"/>
    <col min="13577" max="13577" width="9.85546875" style="528" customWidth="1"/>
    <col min="13578" max="13578" width="8.85546875" style="528" customWidth="1"/>
    <col min="13579" max="13579" width="8.7109375" style="528" customWidth="1"/>
    <col min="13580" max="13580" width="8.5703125" style="528" customWidth="1"/>
    <col min="13581" max="13581" width="10.140625" style="528" customWidth="1"/>
    <col min="13582" max="13582" width="20.140625" style="528" customWidth="1"/>
    <col min="13583" max="13583" width="11.28515625" style="528" customWidth="1"/>
    <col min="13584" max="13584" width="10.140625" style="528" customWidth="1"/>
    <col min="13585" max="13585" width="12" style="528" customWidth="1"/>
    <col min="13586" max="13586" width="10.85546875" style="528" customWidth="1"/>
    <col min="13587" max="13587" width="11.28515625" style="528" customWidth="1"/>
    <col min="13588" max="13588" width="9.140625" style="528"/>
    <col min="13589" max="13589" width="11.5703125" style="528" customWidth="1"/>
    <col min="13590" max="13590" width="9.42578125" style="528" customWidth="1"/>
    <col min="13591" max="13828" width="9.140625" style="528"/>
    <col min="13829" max="13829" width="3" style="528" customWidth="1"/>
    <col min="13830" max="13830" width="11" style="528" customWidth="1"/>
    <col min="13831" max="13831" width="24.85546875" style="528" customWidth="1"/>
    <col min="13832" max="13832" width="27.140625" style="528" customWidth="1"/>
    <col min="13833" max="13833" width="9.85546875" style="528" customWidth="1"/>
    <col min="13834" max="13834" width="8.85546875" style="528" customWidth="1"/>
    <col min="13835" max="13835" width="8.7109375" style="528" customWidth="1"/>
    <col min="13836" max="13836" width="8.5703125" style="528" customWidth="1"/>
    <col min="13837" max="13837" width="10.140625" style="528" customWidth="1"/>
    <col min="13838" max="13838" width="20.140625" style="528" customWidth="1"/>
    <col min="13839" max="13839" width="11.28515625" style="528" customWidth="1"/>
    <col min="13840" max="13840" width="10.140625" style="528" customWidth="1"/>
    <col min="13841" max="13841" width="12" style="528" customWidth="1"/>
    <col min="13842" max="13842" width="10.85546875" style="528" customWidth="1"/>
    <col min="13843" max="13843" width="11.28515625" style="528" customWidth="1"/>
    <col min="13844" max="13844" width="9.140625" style="528"/>
    <col min="13845" max="13845" width="11.5703125" style="528" customWidth="1"/>
    <col min="13846" max="13846" width="9.42578125" style="528" customWidth="1"/>
    <col min="13847" max="14084" width="9.140625" style="528"/>
    <col min="14085" max="14085" width="3" style="528" customWidth="1"/>
    <col min="14086" max="14086" width="11" style="528" customWidth="1"/>
    <col min="14087" max="14087" width="24.85546875" style="528" customWidth="1"/>
    <col min="14088" max="14088" width="27.140625" style="528" customWidth="1"/>
    <col min="14089" max="14089" width="9.85546875" style="528" customWidth="1"/>
    <col min="14090" max="14090" width="8.85546875" style="528" customWidth="1"/>
    <col min="14091" max="14091" width="8.7109375" style="528" customWidth="1"/>
    <col min="14092" max="14092" width="8.5703125" style="528" customWidth="1"/>
    <col min="14093" max="14093" width="10.140625" style="528" customWidth="1"/>
    <col min="14094" max="14094" width="20.140625" style="528" customWidth="1"/>
    <col min="14095" max="14095" width="11.28515625" style="528" customWidth="1"/>
    <col min="14096" max="14096" width="10.140625" style="528" customWidth="1"/>
    <col min="14097" max="14097" width="12" style="528" customWidth="1"/>
    <col min="14098" max="14098" width="10.85546875" style="528" customWidth="1"/>
    <col min="14099" max="14099" width="11.28515625" style="528" customWidth="1"/>
    <col min="14100" max="14100" width="9.140625" style="528"/>
    <col min="14101" max="14101" width="11.5703125" style="528" customWidth="1"/>
    <col min="14102" max="14102" width="9.42578125" style="528" customWidth="1"/>
    <col min="14103" max="14340" width="9.140625" style="528"/>
    <col min="14341" max="14341" width="3" style="528" customWidth="1"/>
    <col min="14342" max="14342" width="11" style="528" customWidth="1"/>
    <col min="14343" max="14343" width="24.85546875" style="528" customWidth="1"/>
    <col min="14344" max="14344" width="27.140625" style="528" customWidth="1"/>
    <col min="14345" max="14345" width="9.85546875" style="528" customWidth="1"/>
    <col min="14346" max="14346" width="8.85546875" style="528" customWidth="1"/>
    <col min="14347" max="14347" width="8.7109375" style="528" customWidth="1"/>
    <col min="14348" max="14348" width="8.5703125" style="528" customWidth="1"/>
    <col min="14349" max="14349" width="10.140625" style="528" customWidth="1"/>
    <col min="14350" max="14350" width="20.140625" style="528" customWidth="1"/>
    <col min="14351" max="14351" width="11.28515625" style="528" customWidth="1"/>
    <col min="14352" max="14352" width="10.140625" style="528" customWidth="1"/>
    <col min="14353" max="14353" width="12" style="528" customWidth="1"/>
    <col min="14354" max="14354" width="10.85546875" style="528" customWidth="1"/>
    <col min="14355" max="14355" width="11.28515625" style="528" customWidth="1"/>
    <col min="14356" max="14356" width="9.140625" style="528"/>
    <col min="14357" max="14357" width="11.5703125" style="528" customWidth="1"/>
    <col min="14358" max="14358" width="9.42578125" style="528" customWidth="1"/>
    <col min="14359" max="14596" width="9.140625" style="528"/>
    <col min="14597" max="14597" width="3" style="528" customWidth="1"/>
    <col min="14598" max="14598" width="11" style="528" customWidth="1"/>
    <col min="14599" max="14599" width="24.85546875" style="528" customWidth="1"/>
    <col min="14600" max="14600" width="27.140625" style="528" customWidth="1"/>
    <col min="14601" max="14601" width="9.85546875" style="528" customWidth="1"/>
    <col min="14602" max="14602" width="8.85546875" style="528" customWidth="1"/>
    <col min="14603" max="14603" width="8.7109375" style="528" customWidth="1"/>
    <col min="14604" max="14604" width="8.5703125" style="528" customWidth="1"/>
    <col min="14605" max="14605" width="10.140625" style="528" customWidth="1"/>
    <col min="14606" max="14606" width="20.140625" style="528" customWidth="1"/>
    <col min="14607" max="14607" width="11.28515625" style="528" customWidth="1"/>
    <col min="14608" max="14608" width="10.140625" style="528" customWidth="1"/>
    <col min="14609" max="14609" width="12" style="528" customWidth="1"/>
    <col min="14610" max="14610" width="10.85546875" style="528" customWidth="1"/>
    <col min="14611" max="14611" width="11.28515625" style="528" customWidth="1"/>
    <col min="14612" max="14612" width="9.140625" style="528"/>
    <col min="14613" max="14613" width="11.5703125" style="528" customWidth="1"/>
    <col min="14614" max="14614" width="9.42578125" style="528" customWidth="1"/>
    <col min="14615" max="14852" width="9.140625" style="528"/>
    <col min="14853" max="14853" width="3" style="528" customWidth="1"/>
    <col min="14854" max="14854" width="11" style="528" customWidth="1"/>
    <col min="14855" max="14855" width="24.85546875" style="528" customWidth="1"/>
    <col min="14856" max="14856" width="27.140625" style="528" customWidth="1"/>
    <col min="14857" max="14857" width="9.85546875" style="528" customWidth="1"/>
    <col min="14858" max="14858" width="8.85546875" style="528" customWidth="1"/>
    <col min="14859" max="14859" width="8.7109375" style="528" customWidth="1"/>
    <col min="14860" max="14860" width="8.5703125" style="528" customWidth="1"/>
    <col min="14861" max="14861" width="10.140625" style="528" customWidth="1"/>
    <col min="14862" max="14862" width="20.140625" style="528" customWidth="1"/>
    <col min="14863" max="14863" width="11.28515625" style="528" customWidth="1"/>
    <col min="14864" max="14864" width="10.140625" style="528" customWidth="1"/>
    <col min="14865" max="14865" width="12" style="528" customWidth="1"/>
    <col min="14866" max="14866" width="10.85546875" style="528" customWidth="1"/>
    <col min="14867" max="14867" width="11.28515625" style="528" customWidth="1"/>
    <col min="14868" max="14868" width="9.140625" style="528"/>
    <col min="14869" max="14869" width="11.5703125" style="528" customWidth="1"/>
    <col min="14870" max="14870" width="9.42578125" style="528" customWidth="1"/>
    <col min="14871" max="15108" width="9.140625" style="528"/>
    <col min="15109" max="15109" width="3" style="528" customWidth="1"/>
    <col min="15110" max="15110" width="11" style="528" customWidth="1"/>
    <col min="15111" max="15111" width="24.85546875" style="528" customWidth="1"/>
    <col min="15112" max="15112" width="27.140625" style="528" customWidth="1"/>
    <col min="15113" max="15113" width="9.85546875" style="528" customWidth="1"/>
    <col min="15114" max="15114" width="8.85546875" style="528" customWidth="1"/>
    <col min="15115" max="15115" width="8.7109375" style="528" customWidth="1"/>
    <col min="15116" max="15116" width="8.5703125" style="528" customWidth="1"/>
    <col min="15117" max="15117" width="10.140625" style="528" customWidth="1"/>
    <col min="15118" max="15118" width="20.140625" style="528" customWidth="1"/>
    <col min="15119" max="15119" width="11.28515625" style="528" customWidth="1"/>
    <col min="15120" max="15120" width="10.140625" style="528" customWidth="1"/>
    <col min="15121" max="15121" width="12" style="528" customWidth="1"/>
    <col min="15122" max="15122" width="10.85546875" style="528" customWidth="1"/>
    <col min="15123" max="15123" width="11.28515625" style="528" customWidth="1"/>
    <col min="15124" max="15124" width="9.140625" style="528"/>
    <col min="15125" max="15125" width="11.5703125" style="528" customWidth="1"/>
    <col min="15126" max="15126" width="9.42578125" style="528" customWidth="1"/>
    <col min="15127" max="15364" width="9.140625" style="528"/>
    <col min="15365" max="15365" width="3" style="528" customWidth="1"/>
    <col min="15366" max="15366" width="11" style="528" customWidth="1"/>
    <col min="15367" max="15367" width="24.85546875" style="528" customWidth="1"/>
    <col min="15368" max="15368" width="27.140625" style="528" customWidth="1"/>
    <col min="15369" max="15369" width="9.85546875" style="528" customWidth="1"/>
    <col min="15370" max="15370" width="8.85546875" style="528" customWidth="1"/>
    <col min="15371" max="15371" width="8.7109375" style="528" customWidth="1"/>
    <col min="15372" max="15372" width="8.5703125" style="528" customWidth="1"/>
    <col min="15373" max="15373" width="10.140625" style="528" customWidth="1"/>
    <col min="15374" max="15374" width="20.140625" style="528" customWidth="1"/>
    <col min="15375" max="15375" width="11.28515625" style="528" customWidth="1"/>
    <col min="15376" max="15376" width="10.140625" style="528" customWidth="1"/>
    <col min="15377" max="15377" width="12" style="528" customWidth="1"/>
    <col min="15378" max="15378" width="10.85546875" style="528" customWidth="1"/>
    <col min="15379" max="15379" width="11.28515625" style="528" customWidth="1"/>
    <col min="15380" max="15380" width="9.140625" style="528"/>
    <col min="15381" max="15381" width="11.5703125" style="528" customWidth="1"/>
    <col min="15382" max="15382" width="9.42578125" style="528" customWidth="1"/>
    <col min="15383" max="15620" width="9.140625" style="528"/>
    <col min="15621" max="15621" width="3" style="528" customWidth="1"/>
    <col min="15622" max="15622" width="11" style="528" customWidth="1"/>
    <col min="15623" max="15623" width="24.85546875" style="528" customWidth="1"/>
    <col min="15624" max="15624" width="27.140625" style="528" customWidth="1"/>
    <col min="15625" max="15625" width="9.85546875" style="528" customWidth="1"/>
    <col min="15626" max="15626" width="8.85546875" style="528" customWidth="1"/>
    <col min="15627" max="15627" width="8.7109375" style="528" customWidth="1"/>
    <col min="15628" max="15628" width="8.5703125" style="528" customWidth="1"/>
    <col min="15629" max="15629" width="10.140625" style="528" customWidth="1"/>
    <col min="15630" max="15630" width="20.140625" style="528" customWidth="1"/>
    <col min="15631" max="15631" width="11.28515625" style="528" customWidth="1"/>
    <col min="15632" max="15632" width="10.140625" style="528" customWidth="1"/>
    <col min="15633" max="15633" width="12" style="528" customWidth="1"/>
    <col min="15634" max="15634" width="10.85546875" style="528" customWidth="1"/>
    <col min="15635" max="15635" width="11.28515625" style="528" customWidth="1"/>
    <col min="15636" max="15636" width="9.140625" style="528"/>
    <col min="15637" max="15637" width="11.5703125" style="528" customWidth="1"/>
    <col min="15638" max="15638" width="9.42578125" style="528" customWidth="1"/>
    <col min="15639" max="15876" width="9.140625" style="528"/>
    <col min="15877" max="15877" width="3" style="528" customWidth="1"/>
    <col min="15878" max="15878" width="11" style="528" customWidth="1"/>
    <col min="15879" max="15879" width="24.85546875" style="528" customWidth="1"/>
    <col min="15880" max="15880" width="27.140625" style="528" customWidth="1"/>
    <col min="15881" max="15881" width="9.85546875" style="528" customWidth="1"/>
    <col min="15882" max="15882" width="8.85546875" style="528" customWidth="1"/>
    <col min="15883" max="15883" width="8.7109375" style="528" customWidth="1"/>
    <col min="15884" max="15884" width="8.5703125" style="528" customWidth="1"/>
    <col min="15885" max="15885" width="10.140625" style="528" customWidth="1"/>
    <col min="15886" max="15886" width="20.140625" style="528" customWidth="1"/>
    <col min="15887" max="15887" width="11.28515625" style="528" customWidth="1"/>
    <col min="15888" max="15888" width="10.140625" style="528" customWidth="1"/>
    <col min="15889" max="15889" width="12" style="528" customWidth="1"/>
    <col min="15890" max="15890" width="10.85546875" style="528" customWidth="1"/>
    <col min="15891" max="15891" width="11.28515625" style="528" customWidth="1"/>
    <col min="15892" max="15892" width="9.140625" style="528"/>
    <col min="15893" max="15893" width="11.5703125" style="528" customWidth="1"/>
    <col min="15894" max="15894" width="9.42578125" style="528" customWidth="1"/>
    <col min="15895" max="16132" width="9.140625" style="528"/>
    <col min="16133" max="16133" width="3" style="528" customWidth="1"/>
    <col min="16134" max="16134" width="11" style="528" customWidth="1"/>
    <col min="16135" max="16135" width="24.85546875" style="528" customWidth="1"/>
    <col min="16136" max="16136" width="27.140625" style="528" customWidth="1"/>
    <col min="16137" max="16137" width="9.85546875" style="528" customWidth="1"/>
    <col min="16138" max="16138" width="8.85546875" style="528" customWidth="1"/>
    <col min="16139" max="16139" width="8.7109375" style="528" customWidth="1"/>
    <col min="16140" max="16140" width="8.5703125" style="528" customWidth="1"/>
    <col min="16141" max="16141" width="10.140625" style="528" customWidth="1"/>
    <col min="16142" max="16142" width="20.140625" style="528" customWidth="1"/>
    <col min="16143" max="16143" width="11.28515625" style="528" customWidth="1"/>
    <col min="16144" max="16144" width="10.140625" style="528" customWidth="1"/>
    <col min="16145" max="16145" width="12" style="528" customWidth="1"/>
    <col min="16146" max="16146" width="10.85546875" style="528" customWidth="1"/>
    <col min="16147" max="16147" width="11.28515625" style="528" customWidth="1"/>
    <col min="16148" max="16148" width="9.140625" style="528"/>
    <col min="16149" max="16149" width="11.5703125" style="528" customWidth="1"/>
    <col min="16150" max="16150" width="9.42578125" style="528" customWidth="1"/>
    <col min="16151" max="16384" width="9.140625" style="528"/>
  </cols>
  <sheetData>
    <row r="2393" spans="1:13" ht="12.75" customHeight="1">
      <c r="A2393" s="1654" t="s">
        <v>907</v>
      </c>
      <c r="B2393" s="1654"/>
      <c r="C2393" s="1654"/>
      <c r="D2393" s="1654"/>
      <c r="E2393" s="1654"/>
      <c r="F2393" s="1654"/>
      <c r="G2393" s="1654"/>
      <c r="H2393" s="1654"/>
      <c r="I2393" s="1654"/>
      <c r="J2393" s="1654"/>
      <c r="K2393" s="1654"/>
      <c r="L2393" s="1654"/>
      <c r="M2393" s="1654"/>
    </row>
    <row r="2394" spans="1:13" ht="12" customHeight="1">
      <c r="A2394" s="1654" t="s">
        <v>908</v>
      </c>
      <c r="B2394" s="1654"/>
      <c r="C2394" s="1654"/>
      <c r="D2394" s="1654"/>
      <c r="E2394" s="1654"/>
      <c r="F2394" s="1654"/>
      <c r="G2394" s="1654"/>
      <c r="H2394" s="1654"/>
      <c r="I2394" s="1654"/>
      <c r="J2394" s="1654"/>
      <c r="K2394" s="1654"/>
      <c r="L2394" s="1654"/>
      <c r="M2394" s="1654"/>
    </row>
    <row r="2395" spans="1:13" ht="12.75" customHeight="1">
      <c r="A2395" s="1655" t="s">
        <v>1026</v>
      </c>
      <c r="B2395" s="1655"/>
      <c r="C2395" s="1655"/>
      <c r="D2395" s="1655"/>
      <c r="E2395" s="1655"/>
      <c r="F2395" s="1655"/>
      <c r="G2395" s="1655"/>
      <c r="H2395" s="1655"/>
      <c r="I2395" s="1655"/>
      <c r="J2395" s="1655"/>
      <c r="K2395" s="1655"/>
      <c r="L2395" s="1655"/>
      <c r="M2395" s="1655"/>
    </row>
    <row r="2396" spans="1:13">
      <c r="A2396" s="614" t="s">
        <v>1027</v>
      </c>
      <c r="B2396" s="614"/>
      <c r="C2396" s="615"/>
      <c r="D2396" s="615"/>
      <c r="E2396" s="615"/>
      <c r="F2396" s="616"/>
      <c r="G2396" s="617"/>
      <c r="H2396" s="617"/>
      <c r="I2396" s="617"/>
      <c r="J2396" s="618"/>
      <c r="K2396" s="618"/>
      <c r="L2396" s="618"/>
    </row>
    <row r="2397" spans="1:13">
      <c r="A2397" s="1656" t="s">
        <v>1028</v>
      </c>
      <c r="B2397" s="1656"/>
      <c r="C2397" s="1656"/>
      <c r="D2397" s="1656"/>
      <c r="E2397" s="1656"/>
      <c r="F2397" s="1656"/>
      <c r="G2397" s="1656"/>
      <c r="H2397" s="1656"/>
      <c r="I2397" s="1656"/>
      <c r="J2397" s="1656"/>
      <c r="K2397" s="1656"/>
      <c r="L2397" s="1656"/>
      <c r="M2397" s="1656"/>
    </row>
    <row r="2398" spans="1:13">
      <c r="A2398" s="620" t="s">
        <v>910</v>
      </c>
      <c r="B2398" s="621" t="s">
        <v>1029</v>
      </c>
      <c r="C2398" s="620" t="s">
        <v>1030</v>
      </c>
      <c r="D2398" s="620" t="s">
        <v>1030</v>
      </c>
      <c r="E2398" s="620" t="s">
        <v>1031</v>
      </c>
      <c r="F2398" s="1657" t="s">
        <v>1032</v>
      </c>
      <c r="G2398" s="1658"/>
      <c r="H2398" s="622" t="s">
        <v>1033</v>
      </c>
      <c r="I2398" s="623" t="s">
        <v>1034</v>
      </c>
      <c r="J2398" s="620" t="s">
        <v>1035</v>
      </c>
      <c r="K2398" s="620" t="s">
        <v>1036</v>
      </c>
      <c r="L2398" s="620" t="s">
        <v>1037</v>
      </c>
      <c r="M2398" s="624" t="s">
        <v>1038</v>
      </c>
    </row>
    <row r="2399" spans="1:13">
      <c r="A2399" s="625"/>
      <c r="B2399" s="626" t="s">
        <v>1039</v>
      </c>
      <c r="C2399" s="625" t="s">
        <v>1040</v>
      </c>
      <c r="D2399" s="625" t="s">
        <v>1041</v>
      </c>
      <c r="E2399" s="625" t="s">
        <v>1042</v>
      </c>
      <c r="F2399" s="1659" t="s">
        <v>1043</v>
      </c>
      <c r="G2399" s="1660"/>
      <c r="H2399" s="627" t="s">
        <v>1044</v>
      </c>
      <c r="I2399" s="625" t="s">
        <v>6</v>
      </c>
      <c r="J2399" s="628" t="s">
        <v>1045</v>
      </c>
      <c r="K2399" s="629" t="s">
        <v>1046</v>
      </c>
      <c r="L2399" s="625" t="s">
        <v>1047</v>
      </c>
      <c r="M2399" s="628" t="s">
        <v>1048</v>
      </c>
    </row>
    <row r="2400" spans="1:13">
      <c r="A2400" s="625"/>
      <c r="B2400" s="626" t="s">
        <v>1049</v>
      </c>
      <c r="C2400" s="625"/>
      <c r="D2400" s="625"/>
      <c r="E2400" s="625"/>
      <c r="F2400" s="630" t="s">
        <v>1050</v>
      </c>
      <c r="G2400" s="630" t="s">
        <v>1051</v>
      </c>
      <c r="H2400" s="631" t="s">
        <v>1052</v>
      </c>
      <c r="I2400" s="629" t="s">
        <v>1053</v>
      </c>
      <c r="J2400" s="625" t="s">
        <v>6</v>
      </c>
      <c r="K2400" s="629"/>
      <c r="L2400" s="625" t="s">
        <v>1054</v>
      </c>
      <c r="M2400" s="632"/>
    </row>
    <row r="2401" spans="1:14">
      <c r="A2401" s="625"/>
      <c r="B2401" s="626"/>
      <c r="C2401" s="625"/>
      <c r="D2401" s="625"/>
      <c r="E2401" s="625"/>
      <c r="F2401" s="633" t="s">
        <v>1055</v>
      </c>
      <c r="G2401" s="634" t="s">
        <v>1055</v>
      </c>
      <c r="H2401" s="628" t="s">
        <v>1056</v>
      </c>
      <c r="I2401" s="629" t="s">
        <v>1057</v>
      </c>
      <c r="J2401" s="625" t="s">
        <v>1058</v>
      </c>
      <c r="K2401" s="635"/>
      <c r="L2401" s="636" t="s">
        <v>1059</v>
      </c>
      <c r="M2401" s="632"/>
    </row>
    <row r="2402" spans="1:14" ht="51">
      <c r="A2402" s="637">
        <v>1</v>
      </c>
      <c r="B2402" s="638" t="s">
        <v>1060</v>
      </c>
      <c r="C2402" s="637" t="s">
        <v>1061</v>
      </c>
      <c r="D2402" s="639" t="s">
        <v>1062</v>
      </c>
      <c r="E2402" s="640" t="s">
        <v>1063</v>
      </c>
      <c r="F2402" s="641">
        <v>1000</v>
      </c>
      <c r="G2402" s="642"/>
      <c r="H2402" s="643"/>
      <c r="I2402" s="644">
        <v>1000</v>
      </c>
      <c r="J2402" s="642"/>
      <c r="K2402" s="645"/>
      <c r="L2402" s="640"/>
      <c r="M2402" s="640" t="s">
        <v>1064</v>
      </c>
      <c r="N2402" s="646"/>
    </row>
    <row r="2403" spans="1:14" ht="167.25" customHeight="1">
      <c r="A2403" s="637">
        <v>2</v>
      </c>
      <c r="B2403" s="638" t="s">
        <v>1065</v>
      </c>
      <c r="C2403" s="637" t="s">
        <v>1066</v>
      </c>
      <c r="D2403" s="640" t="s">
        <v>1067</v>
      </c>
      <c r="E2403" s="640" t="s">
        <v>1068</v>
      </c>
      <c r="F2403" s="645">
        <v>50</v>
      </c>
      <c r="G2403" s="642"/>
      <c r="H2403" s="647">
        <v>2183.5</v>
      </c>
      <c r="I2403" s="648">
        <v>3083.5</v>
      </c>
      <c r="J2403" s="648">
        <v>4367</v>
      </c>
      <c r="K2403" s="645">
        <v>256</v>
      </c>
      <c r="L2403" s="640"/>
      <c r="M2403" s="640" t="s">
        <v>1069</v>
      </c>
      <c r="N2403" s="646"/>
    </row>
    <row r="2404" spans="1:14" ht="55.5" customHeight="1">
      <c r="A2404" s="637">
        <v>3</v>
      </c>
      <c r="B2404" s="638" t="s">
        <v>1070</v>
      </c>
      <c r="C2404" s="637" t="s">
        <v>1071</v>
      </c>
      <c r="D2404" s="639" t="s">
        <v>1072</v>
      </c>
      <c r="E2404" s="640" t="s">
        <v>1073</v>
      </c>
      <c r="F2404" s="645">
        <v>50</v>
      </c>
      <c r="G2404" s="642"/>
      <c r="H2404" s="643">
        <v>508.54</v>
      </c>
      <c r="I2404" s="642">
        <v>658.64</v>
      </c>
      <c r="J2404" s="642">
        <v>408.64</v>
      </c>
      <c r="K2404" s="645">
        <v>100</v>
      </c>
      <c r="L2404" s="640"/>
      <c r="M2404" s="640" t="s">
        <v>1074</v>
      </c>
      <c r="N2404" s="646"/>
    </row>
    <row r="2405" spans="1:14" ht="51">
      <c r="A2405" s="649"/>
      <c r="B2405" s="650"/>
      <c r="C2405" s="651"/>
      <c r="D2405" s="639" t="s">
        <v>1075</v>
      </c>
      <c r="E2405" s="640" t="s">
        <v>1076</v>
      </c>
      <c r="F2405" s="643" t="s">
        <v>1077</v>
      </c>
      <c r="G2405" s="652"/>
      <c r="H2405" s="643">
        <v>315</v>
      </c>
      <c r="I2405" s="652">
        <v>415</v>
      </c>
      <c r="J2405" s="652">
        <v>517</v>
      </c>
      <c r="K2405" s="643">
        <v>60</v>
      </c>
      <c r="L2405" s="640"/>
      <c r="M2405" s="640" t="s">
        <v>1078</v>
      </c>
      <c r="N2405" s="646"/>
    </row>
    <row r="2406" spans="1:14" ht="51">
      <c r="A2406" s="649"/>
      <c r="B2406" s="650"/>
      <c r="C2406" s="651"/>
      <c r="D2406" s="639" t="s">
        <v>1079</v>
      </c>
      <c r="E2406" s="640" t="s">
        <v>1080</v>
      </c>
      <c r="F2406" s="653" t="s">
        <v>1077</v>
      </c>
      <c r="G2406" s="653"/>
      <c r="H2406" s="653">
        <v>881.45</v>
      </c>
      <c r="I2406" s="654">
        <v>1081.45</v>
      </c>
      <c r="J2406" s="643">
        <v>1381.45</v>
      </c>
      <c r="K2406" s="643">
        <v>150</v>
      </c>
      <c r="L2406" s="640"/>
      <c r="M2406" s="640" t="s">
        <v>1081</v>
      </c>
      <c r="N2406" s="646"/>
    </row>
    <row r="2407" spans="1:14" ht="90.75" customHeight="1">
      <c r="A2407" s="655"/>
      <c r="B2407" s="656"/>
      <c r="C2407" s="657"/>
      <c r="D2407" s="639" t="s">
        <v>1082</v>
      </c>
      <c r="E2407" s="640" t="s">
        <v>1083</v>
      </c>
      <c r="F2407" s="653" t="s">
        <v>1077</v>
      </c>
      <c r="G2407" s="653"/>
      <c r="H2407" s="658">
        <v>190.53</v>
      </c>
      <c r="I2407" s="654">
        <v>250.53</v>
      </c>
      <c r="J2407" s="643">
        <v>310.52999999999997</v>
      </c>
      <c r="K2407" s="643">
        <v>50</v>
      </c>
      <c r="L2407" s="640"/>
      <c r="M2407" s="640" t="s">
        <v>1084</v>
      </c>
      <c r="N2407" s="646"/>
    </row>
    <row r="2408" spans="1:14" ht="12.75" customHeight="1">
      <c r="A2408" s="1654" t="s">
        <v>907</v>
      </c>
      <c r="B2408" s="1654"/>
      <c r="C2408" s="1654"/>
      <c r="D2408" s="1654"/>
      <c r="E2408" s="1654"/>
      <c r="F2408" s="1654"/>
      <c r="G2408" s="1654"/>
      <c r="H2408" s="1654"/>
      <c r="I2408" s="1654"/>
      <c r="J2408" s="1654"/>
      <c r="K2408" s="1654"/>
      <c r="L2408" s="1654"/>
      <c r="M2408" s="1654"/>
    </row>
    <row r="2409" spans="1:14" ht="12" customHeight="1">
      <c r="A2409" s="1654" t="s">
        <v>908</v>
      </c>
      <c r="B2409" s="1654"/>
      <c r="C2409" s="1654"/>
      <c r="D2409" s="1654"/>
      <c r="E2409" s="1654"/>
      <c r="F2409" s="1654"/>
      <c r="G2409" s="1654"/>
      <c r="H2409" s="1654"/>
      <c r="I2409" s="1654"/>
      <c r="J2409" s="1654"/>
      <c r="K2409" s="1654"/>
      <c r="L2409" s="1654"/>
      <c r="M2409" s="1654"/>
    </row>
    <row r="2410" spans="1:14" ht="12.75" customHeight="1">
      <c r="A2410" s="1655" t="s">
        <v>1026</v>
      </c>
      <c r="B2410" s="1655"/>
      <c r="C2410" s="1655"/>
      <c r="D2410" s="1655"/>
      <c r="E2410" s="1655"/>
      <c r="F2410" s="1655"/>
      <c r="G2410" s="1655"/>
      <c r="H2410" s="1655"/>
      <c r="I2410" s="1655"/>
      <c r="J2410" s="1655"/>
      <c r="K2410" s="1655"/>
      <c r="L2410" s="1655"/>
      <c r="M2410" s="1655"/>
    </row>
    <row r="2411" spans="1:14">
      <c r="A2411" s="614" t="s">
        <v>1027</v>
      </c>
      <c r="B2411" s="614"/>
      <c r="C2411" s="615"/>
      <c r="D2411" s="615"/>
      <c r="E2411" s="615"/>
      <c r="F2411" s="616"/>
      <c r="G2411" s="617"/>
      <c r="H2411" s="617"/>
      <c r="I2411" s="617"/>
      <c r="J2411" s="618"/>
      <c r="K2411" s="618"/>
      <c r="L2411" s="618"/>
    </row>
    <row r="2412" spans="1:14">
      <c r="A2412" s="1656" t="s">
        <v>1028</v>
      </c>
      <c r="B2412" s="1656"/>
      <c r="C2412" s="1656"/>
      <c r="D2412" s="1656"/>
      <c r="E2412" s="1656"/>
      <c r="F2412" s="1656"/>
      <c r="G2412" s="1656"/>
      <c r="H2412" s="1656"/>
      <c r="I2412" s="1656"/>
      <c r="J2412" s="1656"/>
      <c r="K2412" s="1656"/>
      <c r="L2412" s="1656"/>
      <c r="M2412" s="1656"/>
    </row>
    <row r="2413" spans="1:14">
      <c r="A2413" s="620" t="s">
        <v>910</v>
      </c>
      <c r="B2413" s="621" t="s">
        <v>1029</v>
      </c>
      <c r="C2413" s="620" t="s">
        <v>1030</v>
      </c>
      <c r="D2413" s="620" t="s">
        <v>1030</v>
      </c>
      <c r="E2413" s="620" t="s">
        <v>1031</v>
      </c>
      <c r="F2413" s="1657" t="s">
        <v>1032</v>
      </c>
      <c r="G2413" s="1658"/>
      <c r="H2413" s="622" t="s">
        <v>1033</v>
      </c>
      <c r="I2413" s="623" t="s">
        <v>1034</v>
      </c>
      <c r="J2413" s="620" t="s">
        <v>1035</v>
      </c>
      <c r="K2413" s="620" t="s">
        <v>1036</v>
      </c>
      <c r="L2413" s="620" t="s">
        <v>1037</v>
      </c>
      <c r="M2413" s="624" t="s">
        <v>1038</v>
      </c>
    </row>
    <row r="2414" spans="1:14">
      <c r="A2414" s="625"/>
      <c r="B2414" s="626" t="s">
        <v>1039</v>
      </c>
      <c r="C2414" s="625" t="s">
        <v>1040</v>
      </c>
      <c r="D2414" s="625" t="s">
        <v>1041</v>
      </c>
      <c r="E2414" s="625" t="s">
        <v>1042</v>
      </c>
      <c r="F2414" s="1659" t="s">
        <v>1043</v>
      </c>
      <c r="G2414" s="1660"/>
      <c r="H2414" s="627" t="s">
        <v>1044</v>
      </c>
      <c r="I2414" s="625" t="s">
        <v>6</v>
      </c>
      <c r="J2414" s="628" t="s">
        <v>1045</v>
      </c>
      <c r="K2414" s="629" t="s">
        <v>1046</v>
      </c>
      <c r="L2414" s="625" t="s">
        <v>1047</v>
      </c>
      <c r="M2414" s="628" t="s">
        <v>1048</v>
      </c>
    </row>
    <row r="2415" spans="1:14">
      <c r="A2415" s="625"/>
      <c r="B2415" s="626" t="s">
        <v>1049</v>
      </c>
      <c r="C2415" s="625"/>
      <c r="D2415" s="625"/>
      <c r="E2415" s="625"/>
      <c r="F2415" s="630" t="s">
        <v>1050</v>
      </c>
      <c r="G2415" s="630" t="s">
        <v>1051</v>
      </c>
      <c r="H2415" s="631" t="s">
        <v>1052</v>
      </c>
      <c r="I2415" s="629" t="s">
        <v>1053</v>
      </c>
      <c r="J2415" s="625" t="s">
        <v>6</v>
      </c>
      <c r="K2415" s="629"/>
      <c r="L2415" s="625" t="s">
        <v>1054</v>
      </c>
      <c r="M2415" s="632"/>
    </row>
    <row r="2416" spans="1:14">
      <c r="A2416" s="625"/>
      <c r="B2416" s="626"/>
      <c r="C2416" s="625"/>
      <c r="D2416" s="625"/>
      <c r="E2416" s="625"/>
      <c r="F2416" s="633" t="s">
        <v>1055</v>
      </c>
      <c r="G2416" s="634" t="s">
        <v>1055</v>
      </c>
      <c r="H2416" s="628" t="s">
        <v>1056</v>
      </c>
      <c r="I2416" s="629" t="s">
        <v>1057</v>
      </c>
      <c r="J2416" s="625" t="s">
        <v>1058</v>
      </c>
      <c r="K2416" s="635"/>
      <c r="L2416" s="636" t="s">
        <v>1059</v>
      </c>
      <c r="M2416" s="632"/>
    </row>
    <row r="2417" spans="1:14" ht="165.75">
      <c r="A2417" s="659"/>
      <c r="B2417" s="638"/>
      <c r="C2417" s="637"/>
      <c r="D2417" s="639" t="s">
        <v>1085</v>
      </c>
      <c r="E2417" s="640" t="s">
        <v>1086</v>
      </c>
      <c r="F2417" s="653" t="s">
        <v>1077</v>
      </c>
      <c r="G2417" s="653"/>
      <c r="H2417" s="653">
        <v>475.2</v>
      </c>
      <c r="I2417" s="654">
        <v>565.20000000000005</v>
      </c>
      <c r="J2417" s="643">
        <v>665.2</v>
      </c>
      <c r="K2417" s="643">
        <v>70.599999999999994</v>
      </c>
      <c r="L2417" s="640"/>
      <c r="M2417" s="640" t="s">
        <v>1087</v>
      </c>
      <c r="N2417" s="646"/>
    </row>
    <row r="2418" spans="1:14" ht="229.5">
      <c r="A2418" s="649"/>
      <c r="B2418" s="650"/>
      <c r="C2418" s="651"/>
      <c r="D2418" s="639" t="s">
        <v>1088</v>
      </c>
      <c r="E2418" s="640" t="s">
        <v>1089</v>
      </c>
      <c r="F2418" s="660" t="s">
        <v>1077</v>
      </c>
      <c r="G2418" s="660"/>
      <c r="H2418" s="660">
        <v>174</v>
      </c>
      <c r="I2418" s="661">
        <v>219</v>
      </c>
      <c r="J2418" s="662">
        <v>269</v>
      </c>
      <c r="K2418" s="662">
        <v>40</v>
      </c>
      <c r="L2418" s="640"/>
      <c r="M2418" s="640" t="s">
        <v>1090</v>
      </c>
      <c r="N2418" s="646"/>
    </row>
    <row r="2419" spans="1:14" ht="63.75">
      <c r="A2419" s="655"/>
      <c r="B2419" s="656"/>
      <c r="C2419" s="657"/>
      <c r="D2419" s="639" t="s">
        <v>1091</v>
      </c>
      <c r="E2419" s="640" t="s">
        <v>1092</v>
      </c>
      <c r="F2419" s="660" t="s">
        <v>1077</v>
      </c>
      <c r="G2419" s="660"/>
      <c r="H2419" s="660">
        <v>98</v>
      </c>
      <c r="I2419" s="661">
        <v>123</v>
      </c>
      <c r="J2419" s="663">
        <v>153</v>
      </c>
      <c r="K2419" s="663">
        <v>20</v>
      </c>
      <c r="L2419" s="640"/>
      <c r="M2419" s="640" t="s">
        <v>1093</v>
      </c>
      <c r="N2419" s="646"/>
    </row>
    <row r="2420" spans="1:14">
      <c r="A2420" s="664"/>
      <c r="B2420" s="665"/>
      <c r="C2420" s="666"/>
      <c r="D2420" s="666"/>
      <c r="E2420" s="666"/>
      <c r="F2420" s="667"/>
      <c r="G2420" s="667"/>
      <c r="H2420" s="667"/>
      <c r="I2420" s="668"/>
      <c r="J2420" s="669"/>
      <c r="K2420" s="669"/>
      <c r="L2420" s="666"/>
      <c r="M2420" s="666"/>
      <c r="N2420" s="646"/>
    </row>
    <row r="2421" spans="1:14" ht="12.75" customHeight="1">
      <c r="A2421" s="1654" t="s">
        <v>907</v>
      </c>
      <c r="B2421" s="1654"/>
      <c r="C2421" s="1654"/>
      <c r="D2421" s="1654"/>
      <c r="E2421" s="1654"/>
      <c r="F2421" s="1654"/>
      <c r="G2421" s="1654"/>
      <c r="H2421" s="1654"/>
      <c r="I2421" s="1654"/>
      <c r="J2421" s="1654"/>
      <c r="K2421" s="1654"/>
      <c r="L2421" s="1654"/>
      <c r="M2421" s="1654"/>
    </row>
    <row r="2422" spans="1:14" ht="12" customHeight="1">
      <c r="A2422" s="1654" t="s">
        <v>908</v>
      </c>
      <c r="B2422" s="1654"/>
      <c r="C2422" s="1654"/>
      <c r="D2422" s="1654"/>
      <c r="E2422" s="1654"/>
      <c r="F2422" s="1654"/>
      <c r="G2422" s="1654"/>
      <c r="H2422" s="1654"/>
      <c r="I2422" s="1654"/>
      <c r="J2422" s="1654"/>
      <c r="K2422" s="1654"/>
      <c r="L2422" s="1654"/>
      <c r="M2422" s="1654"/>
    </row>
    <row r="2423" spans="1:14" ht="12.75" customHeight="1">
      <c r="A2423" s="1655" t="s">
        <v>1026</v>
      </c>
      <c r="B2423" s="1655"/>
      <c r="C2423" s="1655"/>
      <c r="D2423" s="1655"/>
      <c r="E2423" s="1655"/>
      <c r="F2423" s="1655"/>
      <c r="G2423" s="1655"/>
      <c r="H2423" s="1655"/>
      <c r="I2423" s="1655"/>
      <c r="J2423" s="1655"/>
      <c r="K2423" s="1655"/>
      <c r="L2423" s="1655"/>
      <c r="M2423" s="1655"/>
    </row>
    <row r="2424" spans="1:14">
      <c r="A2424" s="614" t="s">
        <v>1027</v>
      </c>
      <c r="B2424" s="614"/>
      <c r="C2424" s="615"/>
      <c r="D2424" s="615"/>
      <c r="E2424" s="615"/>
      <c r="F2424" s="616"/>
      <c r="G2424" s="617"/>
      <c r="H2424" s="617"/>
      <c r="I2424" s="617"/>
      <c r="J2424" s="618"/>
      <c r="K2424" s="618"/>
      <c r="L2424" s="618"/>
    </row>
    <row r="2425" spans="1:14">
      <c r="A2425" s="1656" t="s">
        <v>1028</v>
      </c>
      <c r="B2425" s="1656"/>
      <c r="C2425" s="1656"/>
      <c r="D2425" s="1656"/>
      <c r="E2425" s="1656"/>
      <c r="F2425" s="1656"/>
      <c r="G2425" s="1656"/>
      <c r="H2425" s="1656"/>
      <c r="I2425" s="1656"/>
      <c r="J2425" s="1656"/>
      <c r="K2425" s="1656"/>
      <c r="L2425" s="1656"/>
      <c r="M2425" s="1656"/>
    </row>
    <row r="2426" spans="1:14">
      <c r="A2426" s="620" t="s">
        <v>910</v>
      </c>
      <c r="B2426" s="624" t="s">
        <v>1029</v>
      </c>
      <c r="C2426" s="620" t="s">
        <v>1030</v>
      </c>
      <c r="D2426" s="620" t="s">
        <v>1030</v>
      </c>
      <c r="E2426" s="620" t="s">
        <v>1031</v>
      </c>
      <c r="F2426" s="1657" t="s">
        <v>1032</v>
      </c>
      <c r="G2426" s="1658"/>
      <c r="H2426" s="622" t="s">
        <v>1033</v>
      </c>
      <c r="I2426" s="623" t="s">
        <v>1034</v>
      </c>
      <c r="J2426" s="620" t="s">
        <v>1035</v>
      </c>
      <c r="K2426" s="620" t="s">
        <v>1036</v>
      </c>
      <c r="L2426" s="620" t="s">
        <v>1037</v>
      </c>
      <c r="M2426" s="624" t="s">
        <v>1038</v>
      </c>
    </row>
    <row r="2427" spans="1:14">
      <c r="A2427" s="625"/>
      <c r="B2427" s="628" t="s">
        <v>1039</v>
      </c>
      <c r="C2427" s="625" t="s">
        <v>1040</v>
      </c>
      <c r="D2427" s="625" t="s">
        <v>1041</v>
      </c>
      <c r="E2427" s="625" t="s">
        <v>1042</v>
      </c>
      <c r="F2427" s="1659" t="s">
        <v>1043</v>
      </c>
      <c r="G2427" s="1660"/>
      <c r="H2427" s="627" t="s">
        <v>1044</v>
      </c>
      <c r="I2427" s="625" t="s">
        <v>6</v>
      </c>
      <c r="J2427" s="628" t="s">
        <v>1045</v>
      </c>
      <c r="K2427" s="629" t="s">
        <v>1046</v>
      </c>
      <c r="L2427" s="625" t="s">
        <v>1047</v>
      </c>
      <c r="M2427" s="628" t="s">
        <v>1048</v>
      </c>
    </row>
    <row r="2428" spans="1:14">
      <c r="A2428" s="625"/>
      <c r="B2428" s="628" t="s">
        <v>1049</v>
      </c>
      <c r="C2428" s="625"/>
      <c r="D2428" s="625"/>
      <c r="E2428" s="625"/>
      <c r="F2428" s="630" t="s">
        <v>1050</v>
      </c>
      <c r="G2428" s="630" t="s">
        <v>1051</v>
      </c>
      <c r="H2428" s="631" t="s">
        <v>1052</v>
      </c>
      <c r="I2428" s="629" t="s">
        <v>1053</v>
      </c>
      <c r="J2428" s="625" t="s">
        <v>6</v>
      </c>
      <c r="K2428" s="629"/>
      <c r="L2428" s="625" t="s">
        <v>1054</v>
      </c>
      <c r="M2428" s="632"/>
    </row>
    <row r="2429" spans="1:14">
      <c r="A2429" s="670"/>
      <c r="B2429" s="671"/>
      <c r="C2429" s="670"/>
      <c r="D2429" s="625"/>
      <c r="E2429" s="625"/>
      <c r="F2429" s="633" t="s">
        <v>1055</v>
      </c>
      <c r="G2429" s="634" t="s">
        <v>1055</v>
      </c>
      <c r="H2429" s="628" t="s">
        <v>1056</v>
      </c>
      <c r="I2429" s="629" t="s">
        <v>1057</v>
      </c>
      <c r="J2429" s="625" t="s">
        <v>1058</v>
      </c>
      <c r="K2429" s="635"/>
      <c r="L2429" s="636" t="s">
        <v>1059</v>
      </c>
      <c r="M2429" s="632"/>
    </row>
    <row r="2430" spans="1:14" ht="65.25" customHeight="1">
      <c r="A2430" s="649"/>
      <c r="B2430" s="650"/>
      <c r="C2430" s="651"/>
      <c r="D2430" s="639" t="s">
        <v>1094</v>
      </c>
      <c r="E2430" s="640" t="s">
        <v>1095</v>
      </c>
      <c r="F2430" s="660" t="s">
        <v>1077</v>
      </c>
      <c r="G2430" s="660"/>
      <c r="H2430" s="660">
        <v>300</v>
      </c>
      <c r="I2430" s="661">
        <v>350</v>
      </c>
      <c r="J2430" s="663">
        <v>410</v>
      </c>
      <c r="K2430" s="663">
        <v>25</v>
      </c>
      <c r="L2430" s="640"/>
      <c r="M2430" s="640" t="s">
        <v>1096</v>
      </c>
      <c r="N2430" s="646"/>
    </row>
    <row r="2431" spans="1:14" ht="153">
      <c r="A2431" s="655"/>
      <c r="B2431" s="656"/>
      <c r="C2431" s="657"/>
      <c r="D2431" s="639" t="s">
        <v>1097</v>
      </c>
      <c r="E2431" s="640" t="s">
        <v>1098</v>
      </c>
      <c r="F2431" s="660" t="s">
        <v>1077</v>
      </c>
      <c r="G2431" s="660"/>
      <c r="H2431" s="660">
        <v>15</v>
      </c>
      <c r="I2431" s="661">
        <v>60</v>
      </c>
      <c r="J2431" s="663">
        <v>90</v>
      </c>
      <c r="K2431" s="663">
        <v>30</v>
      </c>
      <c r="L2431" s="640"/>
      <c r="M2431" s="640" t="s">
        <v>1099</v>
      </c>
      <c r="N2431" s="646"/>
    </row>
    <row r="2432" spans="1:14" ht="242.25">
      <c r="A2432" s="657">
        <v>3</v>
      </c>
      <c r="B2432" s="656" t="s">
        <v>1065</v>
      </c>
      <c r="C2432" s="657" t="s">
        <v>1100</v>
      </c>
      <c r="D2432" s="640" t="s">
        <v>1101</v>
      </c>
      <c r="E2432" s="640" t="s">
        <v>1102</v>
      </c>
      <c r="F2432" s="660">
        <v>1</v>
      </c>
      <c r="G2432" s="660"/>
      <c r="H2432" s="660">
        <v>2</v>
      </c>
      <c r="I2432" s="661">
        <v>6</v>
      </c>
      <c r="J2432" s="663">
        <v>8</v>
      </c>
      <c r="K2432" s="663">
        <v>5</v>
      </c>
      <c r="L2432" s="640"/>
      <c r="M2432" s="640" t="s">
        <v>1103</v>
      </c>
      <c r="N2432" s="646"/>
    </row>
    <row r="2433" spans="1:14">
      <c r="A2433" s="666"/>
      <c r="B2433" s="665"/>
      <c r="C2433" s="666"/>
      <c r="D2433" s="666"/>
      <c r="E2433" s="666"/>
      <c r="F2433" s="667"/>
      <c r="G2433" s="667"/>
      <c r="H2433" s="667"/>
      <c r="I2433" s="668"/>
      <c r="J2433" s="672"/>
      <c r="K2433" s="672"/>
      <c r="L2433" s="666"/>
      <c r="M2433" s="666"/>
      <c r="N2433" s="646"/>
    </row>
    <row r="2434" spans="1:14" ht="12.75" customHeight="1">
      <c r="A2434" s="1654" t="s">
        <v>907</v>
      </c>
      <c r="B2434" s="1654"/>
      <c r="C2434" s="1654"/>
      <c r="D2434" s="1654"/>
      <c r="E2434" s="1654"/>
      <c r="F2434" s="1654"/>
      <c r="G2434" s="1654"/>
      <c r="H2434" s="1654"/>
      <c r="I2434" s="1654"/>
      <c r="J2434" s="1654"/>
      <c r="K2434" s="1654"/>
      <c r="L2434" s="1654"/>
      <c r="M2434" s="1654"/>
    </row>
    <row r="2435" spans="1:14" ht="12" customHeight="1">
      <c r="A2435" s="1654" t="s">
        <v>908</v>
      </c>
      <c r="B2435" s="1654"/>
      <c r="C2435" s="1654"/>
      <c r="D2435" s="1654"/>
      <c r="E2435" s="1654"/>
      <c r="F2435" s="1654"/>
      <c r="G2435" s="1654"/>
      <c r="H2435" s="1654"/>
      <c r="I2435" s="1654"/>
      <c r="J2435" s="1654"/>
      <c r="K2435" s="1654"/>
      <c r="L2435" s="1654"/>
      <c r="M2435" s="1654"/>
    </row>
    <row r="2436" spans="1:14" ht="12.75" customHeight="1">
      <c r="A2436" s="1655" t="s">
        <v>1026</v>
      </c>
      <c r="B2436" s="1655"/>
      <c r="C2436" s="1655"/>
      <c r="D2436" s="1655"/>
      <c r="E2436" s="1655"/>
      <c r="F2436" s="1655"/>
      <c r="G2436" s="1655"/>
      <c r="H2436" s="1655"/>
      <c r="I2436" s="1655"/>
      <c r="J2436" s="1655"/>
      <c r="K2436" s="1655"/>
      <c r="L2436" s="1655"/>
      <c r="M2436" s="1655"/>
    </row>
    <row r="2437" spans="1:14">
      <c r="A2437" s="614" t="s">
        <v>1027</v>
      </c>
      <c r="B2437" s="614"/>
      <c r="C2437" s="615"/>
      <c r="D2437" s="615"/>
      <c r="E2437" s="615"/>
      <c r="F2437" s="616"/>
      <c r="G2437" s="617"/>
      <c r="H2437" s="617"/>
      <c r="I2437" s="617"/>
      <c r="J2437" s="618"/>
      <c r="K2437" s="618"/>
      <c r="L2437" s="618"/>
    </row>
    <row r="2438" spans="1:14">
      <c r="A2438" s="1656" t="s">
        <v>1028</v>
      </c>
      <c r="B2438" s="1656"/>
      <c r="C2438" s="1656"/>
      <c r="D2438" s="1656"/>
      <c r="E2438" s="1656"/>
      <c r="F2438" s="1656"/>
      <c r="G2438" s="1656"/>
      <c r="H2438" s="1656"/>
      <c r="I2438" s="1656"/>
      <c r="J2438" s="1656"/>
      <c r="K2438" s="1656"/>
      <c r="L2438" s="1656"/>
      <c r="M2438" s="1656"/>
    </row>
    <row r="2439" spans="1:14">
      <c r="A2439" s="620" t="s">
        <v>910</v>
      </c>
      <c r="B2439" s="624" t="s">
        <v>1029</v>
      </c>
      <c r="C2439" s="620" t="s">
        <v>1030</v>
      </c>
      <c r="D2439" s="620" t="s">
        <v>1030</v>
      </c>
      <c r="E2439" s="620" t="s">
        <v>1031</v>
      </c>
      <c r="F2439" s="1657" t="s">
        <v>1032</v>
      </c>
      <c r="G2439" s="1658"/>
      <c r="H2439" s="622" t="s">
        <v>1033</v>
      </c>
      <c r="I2439" s="623" t="s">
        <v>1034</v>
      </c>
      <c r="J2439" s="620" t="s">
        <v>1035</v>
      </c>
      <c r="K2439" s="620" t="s">
        <v>1036</v>
      </c>
      <c r="L2439" s="620" t="s">
        <v>1037</v>
      </c>
      <c r="M2439" s="624" t="s">
        <v>1038</v>
      </c>
    </row>
    <row r="2440" spans="1:14">
      <c r="A2440" s="625"/>
      <c r="B2440" s="628" t="s">
        <v>1039</v>
      </c>
      <c r="C2440" s="625" t="s">
        <v>1040</v>
      </c>
      <c r="D2440" s="625" t="s">
        <v>1041</v>
      </c>
      <c r="E2440" s="625" t="s">
        <v>1042</v>
      </c>
      <c r="F2440" s="1659" t="s">
        <v>1043</v>
      </c>
      <c r="G2440" s="1660"/>
      <c r="H2440" s="627" t="s">
        <v>1044</v>
      </c>
      <c r="I2440" s="625" t="s">
        <v>6</v>
      </c>
      <c r="J2440" s="628" t="s">
        <v>1045</v>
      </c>
      <c r="K2440" s="629" t="s">
        <v>1046</v>
      </c>
      <c r="L2440" s="625" t="s">
        <v>1047</v>
      </c>
      <c r="M2440" s="628" t="s">
        <v>1048</v>
      </c>
    </row>
    <row r="2441" spans="1:14">
      <c r="A2441" s="625"/>
      <c r="B2441" s="628" t="s">
        <v>1049</v>
      </c>
      <c r="C2441" s="625"/>
      <c r="D2441" s="625"/>
      <c r="E2441" s="625"/>
      <c r="F2441" s="630" t="s">
        <v>1050</v>
      </c>
      <c r="G2441" s="630" t="s">
        <v>1051</v>
      </c>
      <c r="H2441" s="631" t="s">
        <v>1052</v>
      </c>
      <c r="I2441" s="629" t="s">
        <v>1053</v>
      </c>
      <c r="J2441" s="625" t="s">
        <v>6</v>
      </c>
      <c r="K2441" s="629"/>
      <c r="L2441" s="625" t="s">
        <v>1054</v>
      </c>
      <c r="M2441" s="632"/>
    </row>
    <row r="2442" spans="1:14">
      <c r="A2442" s="670"/>
      <c r="B2442" s="671"/>
      <c r="C2442" s="670"/>
      <c r="D2442" s="625"/>
      <c r="E2442" s="625"/>
      <c r="F2442" s="633" t="s">
        <v>1055</v>
      </c>
      <c r="G2442" s="634" t="s">
        <v>1055</v>
      </c>
      <c r="H2442" s="628" t="s">
        <v>1056</v>
      </c>
      <c r="I2442" s="629" t="s">
        <v>1057</v>
      </c>
      <c r="J2442" s="625" t="s">
        <v>1058</v>
      </c>
      <c r="K2442" s="635"/>
      <c r="L2442" s="636" t="s">
        <v>1059</v>
      </c>
      <c r="M2442" s="632"/>
    </row>
    <row r="2443" spans="1:14" ht="25.5">
      <c r="A2443" s="657"/>
      <c r="B2443" s="656"/>
      <c r="C2443" s="657"/>
      <c r="D2443" s="640" t="s">
        <v>1104</v>
      </c>
      <c r="E2443" s="640" t="s">
        <v>1105</v>
      </c>
      <c r="F2443" s="660"/>
      <c r="G2443" s="660"/>
      <c r="H2443" s="660"/>
      <c r="I2443" s="661"/>
      <c r="J2443" s="663"/>
      <c r="K2443" s="663"/>
      <c r="L2443" s="640"/>
      <c r="M2443" s="640"/>
      <c r="N2443" s="646"/>
    </row>
    <row r="2444" spans="1:14" ht="102">
      <c r="A2444" s="637">
        <v>6</v>
      </c>
      <c r="B2444" s="673" t="s">
        <v>1106</v>
      </c>
      <c r="C2444" s="640" t="s">
        <v>1107</v>
      </c>
      <c r="D2444" s="640" t="s">
        <v>1108</v>
      </c>
      <c r="E2444" s="640" t="s">
        <v>1109</v>
      </c>
      <c r="F2444" s="662" t="s">
        <v>1077</v>
      </c>
      <c r="G2444" s="662"/>
      <c r="H2444" s="662">
        <v>3</v>
      </c>
      <c r="I2444" s="661">
        <v>6</v>
      </c>
      <c r="J2444" s="663">
        <v>9</v>
      </c>
      <c r="K2444" s="663">
        <v>2</v>
      </c>
      <c r="L2444" s="640"/>
      <c r="M2444" s="640" t="s">
        <v>1110</v>
      </c>
      <c r="N2444" s="646"/>
    </row>
    <row r="2445" spans="1:14" ht="89.25">
      <c r="A2445" s="637">
        <v>7</v>
      </c>
      <c r="B2445" s="673" t="s">
        <v>1111</v>
      </c>
      <c r="C2445" s="640" t="s">
        <v>1112</v>
      </c>
      <c r="D2445" s="640" t="s">
        <v>1113</v>
      </c>
      <c r="E2445" s="640" t="s">
        <v>1114</v>
      </c>
      <c r="F2445" s="662">
        <v>5</v>
      </c>
      <c r="G2445" s="662"/>
      <c r="H2445" s="662">
        <v>10</v>
      </c>
      <c r="I2445" s="661">
        <v>70</v>
      </c>
      <c r="J2445" s="663">
        <v>90</v>
      </c>
      <c r="K2445" s="663">
        <v>15</v>
      </c>
      <c r="L2445" s="640"/>
      <c r="M2445" s="640" t="s">
        <v>1115</v>
      </c>
      <c r="N2445" s="646"/>
    </row>
    <row r="2446" spans="1:14" ht="76.5">
      <c r="A2446" s="637">
        <v>8</v>
      </c>
      <c r="B2446" s="673" t="s">
        <v>1116</v>
      </c>
      <c r="C2446" s="640" t="s">
        <v>1117</v>
      </c>
      <c r="D2446" s="640" t="s">
        <v>1118</v>
      </c>
      <c r="E2446" s="640" t="s">
        <v>1119</v>
      </c>
      <c r="F2446" s="662">
        <v>3</v>
      </c>
      <c r="G2446" s="662"/>
      <c r="H2446" s="662">
        <v>3</v>
      </c>
      <c r="I2446" s="661">
        <v>9</v>
      </c>
      <c r="J2446" s="661">
        <v>12</v>
      </c>
      <c r="K2446" s="663">
        <v>5</v>
      </c>
      <c r="L2446" s="640"/>
      <c r="M2446" s="640" t="s">
        <v>1120</v>
      </c>
      <c r="N2446" s="646"/>
    </row>
    <row r="2447" spans="1:14" ht="63.75">
      <c r="A2447" s="640">
        <v>9</v>
      </c>
      <c r="B2447" s="673" t="s">
        <v>1121</v>
      </c>
      <c r="C2447" s="640" t="s">
        <v>1122</v>
      </c>
      <c r="D2447" s="640" t="s">
        <v>1123</v>
      </c>
      <c r="E2447" s="640" t="s">
        <v>1124</v>
      </c>
      <c r="F2447" s="662">
        <v>2</v>
      </c>
      <c r="G2447" s="662"/>
      <c r="H2447" s="662">
        <v>2</v>
      </c>
      <c r="I2447" s="661">
        <v>5</v>
      </c>
      <c r="J2447" s="661">
        <v>6</v>
      </c>
      <c r="K2447" s="663">
        <v>2</v>
      </c>
      <c r="L2447" s="640"/>
      <c r="M2447" s="640" t="s">
        <v>1125</v>
      </c>
      <c r="N2447" s="646"/>
    </row>
    <row r="2448" spans="1:14" ht="63.75">
      <c r="A2448" s="640">
        <v>10</v>
      </c>
      <c r="B2448" s="673" t="s">
        <v>1126</v>
      </c>
      <c r="C2448" s="640" t="s">
        <v>1127</v>
      </c>
      <c r="D2448" s="640" t="s">
        <v>1128</v>
      </c>
      <c r="E2448" s="640" t="s">
        <v>1129</v>
      </c>
      <c r="F2448" s="662">
        <v>3</v>
      </c>
      <c r="G2448" s="662"/>
      <c r="H2448" s="662">
        <v>2</v>
      </c>
      <c r="I2448" s="661">
        <v>5</v>
      </c>
      <c r="J2448" s="661">
        <v>7</v>
      </c>
      <c r="K2448" s="663">
        <v>2</v>
      </c>
      <c r="L2448" s="640"/>
      <c r="M2448" s="640" t="s">
        <v>1130</v>
      </c>
      <c r="N2448" s="646"/>
    </row>
    <row r="2449" spans="1:14">
      <c r="A2449" s="666"/>
      <c r="B2449" s="665"/>
      <c r="C2449" s="666"/>
      <c r="D2449" s="666"/>
      <c r="E2449" s="666"/>
      <c r="F2449" s="669"/>
      <c r="G2449" s="669"/>
      <c r="H2449" s="669"/>
      <c r="I2449" s="668"/>
      <c r="J2449" s="668"/>
      <c r="K2449" s="672"/>
      <c r="L2449" s="666"/>
      <c r="M2449" s="666"/>
      <c r="N2449" s="646"/>
    </row>
    <row r="2450" spans="1:14">
      <c r="A2450" s="666"/>
      <c r="B2450" s="665"/>
      <c r="C2450" s="666"/>
      <c r="D2450" s="666"/>
      <c r="E2450" s="666"/>
      <c r="F2450" s="669"/>
      <c r="G2450" s="669"/>
      <c r="H2450" s="669"/>
      <c r="I2450" s="668"/>
      <c r="J2450" s="668"/>
      <c r="K2450" s="672"/>
      <c r="L2450" s="666"/>
      <c r="M2450" s="666"/>
      <c r="N2450" s="646"/>
    </row>
    <row r="2451" spans="1:14">
      <c r="A2451" s="666"/>
      <c r="B2451" s="665"/>
      <c r="C2451" s="666"/>
      <c r="D2451" s="666"/>
      <c r="E2451" s="666"/>
      <c r="F2451" s="669"/>
      <c r="G2451" s="669"/>
      <c r="H2451" s="669"/>
      <c r="I2451" s="668"/>
      <c r="J2451" s="668"/>
      <c r="K2451" s="672"/>
      <c r="L2451" s="666"/>
      <c r="M2451" s="666"/>
      <c r="N2451" s="646"/>
    </row>
    <row r="2452" spans="1:14">
      <c r="A2452" s="666"/>
      <c r="B2452" s="665"/>
      <c r="C2452" s="666"/>
      <c r="D2452" s="666"/>
      <c r="E2452" s="666"/>
      <c r="F2452" s="669"/>
      <c r="G2452" s="669"/>
      <c r="H2452" s="669"/>
      <c r="I2452" s="668"/>
      <c r="J2452" s="668"/>
      <c r="K2452" s="672"/>
      <c r="L2452" s="666"/>
      <c r="M2452" s="666"/>
      <c r="N2452" s="646"/>
    </row>
    <row r="2453" spans="1:14" ht="12.75" customHeight="1">
      <c r="A2453" s="1654" t="s">
        <v>907</v>
      </c>
      <c r="B2453" s="1654"/>
      <c r="C2453" s="1654"/>
      <c r="D2453" s="1654"/>
      <c r="E2453" s="1654"/>
      <c r="F2453" s="1654"/>
      <c r="G2453" s="1654"/>
      <c r="H2453" s="1654"/>
      <c r="I2453" s="1654"/>
      <c r="J2453" s="1654"/>
      <c r="K2453" s="1654"/>
      <c r="L2453" s="1654"/>
      <c r="M2453" s="1654"/>
    </row>
    <row r="2454" spans="1:14" ht="12" customHeight="1">
      <c r="A2454" s="1654" t="s">
        <v>908</v>
      </c>
      <c r="B2454" s="1654"/>
      <c r="C2454" s="1654"/>
      <c r="D2454" s="1654"/>
      <c r="E2454" s="1654"/>
      <c r="F2454" s="1654"/>
      <c r="G2454" s="1654"/>
      <c r="H2454" s="1654"/>
      <c r="I2454" s="1654"/>
      <c r="J2454" s="1654"/>
      <c r="K2454" s="1654"/>
      <c r="L2454" s="1654"/>
      <c r="M2454" s="1654"/>
    </row>
    <row r="2455" spans="1:14" ht="12.75" customHeight="1">
      <c r="A2455" s="1655" t="s">
        <v>1026</v>
      </c>
      <c r="B2455" s="1655"/>
      <c r="C2455" s="1655"/>
      <c r="D2455" s="1655"/>
      <c r="E2455" s="1655"/>
      <c r="F2455" s="1655"/>
      <c r="G2455" s="1655"/>
      <c r="H2455" s="1655"/>
      <c r="I2455" s="1655"/>
      <c r="J2455" s="1655"/>
      <c r="K2455" s="1655"/>
      <c r="L2455" s="1655"/>
      <c r="M2455" s="1655"/>
    </row>
    <row r="2456" spans="1:14">
      <c r="A2456" s="614" t="s">
        <v>1027</v>
      </c>
      <c r="B2456" s="614"/>
      <c r="C2456" s="615"/>
      <c r="D2456" s="615"/>
      <c r="E2456" s="615"/>
      <c r="F2456" s="616"/>
      <c r="G2456" s="617"/>
      <c r="H2456" s="617"/>
      <c r="I2456" s="617"/>
      <c r="J2456" s="618"/>
      <c r="K2456" s="618"/>
      <c r="L2456" s="618"/>
    </row>
    <row r="2457" spans="1:14">
      <c r="A2457" s="1656" t="s">
        <v>1028</v>
      </c>
      <c r="B2457" s="1656"/>
      <c r="C2457" s="1656"/>
      <c r="D2457" s="1656"/>
      <c r="E2457" s="1656"/>
      <c r="F2457" s="1656"/>
      <c r="G2457" s="1656"/>
      <c r="H2457" s="1656"/>
      <c r="I2457" s="1656"/>
      <c r="J2457" s="1656"/>
      <c r="K2457" s="1656"/>
      <c r="L2457" s="1656"/>
      <c r="M2457" s="1656"/>
    </row>
    <row r="2458" spans="1:14">
      <c r="A2458" s="620" t="s">
        <v>910</v>
      </c>
      <c r="B2458" s="624" t="s">
        <v>1029</v>
      </c>
      <c r="C2458" s="620" t="s">
        <v>1030</v>
      </c>
      <c r="D2458" s="620" t="s">
        <v>1030</v>
      </c>
      <c r="E2458" s="620" t="s">
        <v>1031</v>
      </c>
      <c r="F2458" s="1657" t="s">
        <v>1032</v>
      </c>
      <c r="G2458" s="1658"/>
      <c r="H2458" s="622" t="s">
        <v>1033</v>
      </c>
      <c r="I2458" s="623" t="s">
        <v>1034</v>
      </c>
      <c r="J2458" s="620" t="s">
        <v>1035</v>
      </c>
      <c r="K2458" s="620" t="s">
        <v>1036</v>
      </c>
      <c r="L2458" s="620" t="s">
        <v>1037</v>
      </c>
      <c r="M2458" s="624" t="s">
        <v>1038</v>
      </c>
    </row>
    <row r="2459" spans="1:14">
      <c r="A2459" s="625"/>
      <c r="B2459" s="628" t="s">
        <v>1039</v>
      </c>
      <c r="C2459" s="625" t="s">
        <v>1040</v>
      </c>
      <c r="D2459" s="625" t="s">
        <v>1041</v>
      </c>
      <c r="E2459" s="625" t="s">
        <v>1042</v>
      </c>
      <c r="F2459" s="1659" t="s">
        <v>1043</v>
      </c>
      <c r="G2459" s="1660"/>
      <c r="H2459" s="627" t="s">
        <v>1044</v>
      </c>
      <c r="I2459" s="625" t="s">
        <v>6</v>
      </c>
      <c r="J2459" s="628" t="s">
        <v>1045</v>
      </c>
      <c r="K2459" s="629" t="s">
        <v>1046</v>
      </c>
      <c r="L2459" s="625" t="s">
        <v>1047</v>
      </c>
      <c r="M2459" s="628" t="s">
        <v>1048</v>
      </c>
    </row>
    <row r="2460" spans="1:14">
      <c r="A2460" s="625"/>
      <c r="B2460" s="628" t="s">
        <v>1049</v>
      </c>
      <c r="C2460" s="625"/>
      <c r="D2460" s="625"/>
      <c r="E2460" s="625"/>
      <c r="F2460" s="630" t="s">
        <v>1050</v>
      </c>
      <c r="G2460" s="630" t="s">
        <v>1051</v>
      </c>
      <c r="H2460" s="631" t="s">
        <v>1052</v>
      </c>
      <c r="I2460" s="629" t="s">
        <v>1053</v>
      </c>
      <c r="J2460" s="625" t="s">
        <v>6</v>
      </c>
      <c r="K2460" s="629"/>
      <c r="L2460" s="625" t="s">
        <v>1054</v>
      </c>
      <c r="M2460" s="632"/>
    </row>
    <row r="2461" spans="1:14">
      <c r="A2461" s="670"/>
      <c r="B2461" s="671"/>
      <c r="C2461" s="670"/>
      <c r="D2461" s="625"/>
      <c r="E2461" s="625"/>
      <c r="F2461" s="633" t="s">
        <v>1055</v>
      </c>
      <c r="G2461" s="634" t="s">
        <v>1055</v>
      </c>
      <c r="H2461" s="628" t="s">
        <v>1056</v>
      </c>
      <c r="I2461" s="629" t="s">
        <v>1057</v>
      </c>
      <c r="J2461" s="625" t="s">
        <v>1058</v>
      </c>
      <c r="K2461" s="635"/>
      <c r="L2461" s="636" t="s">
        <v>1059</v>
      </c>
      <c r="M2461" s="632"/>
    </row>
    <row r="2462" spans="1:14" ht="76.5">
      <c r="A2462" s="640">
        <v>11</v>
      </c>
      <c r="B2462" s="673" t="s">
        <v>1131</v>
      </c>
      <c r="C2462" s="640" t="s">
        <v>1132</v>
      </c>
      <c r="D2462" s="640" t="s">
        <v>1133</v>
      </c>
      <c r="E2462" s="640" t="s">
        <v>1134</v>
      </c>
      <c r="F2462" s="662">
        <v>3</v>
      </c>
      <c r="G2462" s="662"/>
      <c r="H2462" s="662">
        <v>2</v>
      </c>
      <c r="I2462" s="661">
        <v>5</v>
      </c>
      <c r="J2462" s="661">
        <v>7</v>
      </c>
      <c r="K2462" s="663">
        <v>3</v>
      </c>
      <c r="L2462" s="640"/>
      <c r="M2462" s="640" t="s">
        <v>1135</v>
      </c>
      <c r="N2462" s="646"/>
    </row>
    <row r="2463" spans="1:14" ht="51">
      <c r="A2463" s="640">
        <v>12</v>
      </c>
      <c r="B2463" s="673" t="s">
        <v>1136</v>
      </c>
      <c r="C2463" s="640" t="s">
        <v>1137</v>
      </c>
      <c r="D2463" s="640" t="s">
        <v>1138</v>
      </c>
      <c r="E2463" s="640" t="s">
        <v>1139</v>
      </c>
      <c r="F2463" s="662">
        <v>3</v>
      </c>
      <c r="G2463" s="662"/>
      <c r="H2463" s="662">
        <v>5</v>
      </c>
      <c r="I2463" s="661">
        <v>11</v>
      </c>
      <c r="J2463" s="674">
        <v>15</v>
      </c>
      <c r="K2463" s="663">
        <v>5</v>
      </c>
      <c r="L2463" s="640"/>
      <c r="M2463" s="640" t="s">
        <v>1140</v>
      </c>
      <c r="N2463" s="646"/>
    </row>
    <row r="2464" spans="1:14" ht="76.5">
      <c r="A2464" s="640">
        <v>13</v>
      </c>
      <c r="B2464" s="673" t="s">
        <v>1141</v>
      </c>
      <c r="C2464" s="640" t="s">
        <v>1142</v>
      </c>
      <c r="D2464" s="640" t="s">
        <v>1143</v>
      </c>
      <c r="E2464" s="640" t="s">
        <v>1144</v>
      </c>
      <c r="F2464" s="662">
        <v>3</v>
      </c>
      <c r="G2464" s="662"/>
      <c r="H2464" s="662">
        <v>2</v>
      </c>
      <c r="I2464" s="661">
        <v>7</v>
      </c>
      <c r="J2464" s="674">
        <v>10</v>
      </c>
      <c r="K2464" s="663">
        <v>3</v>
      </c>
      <c r="L2464" s="640"/>
      <c r="M2464" s="640" t="s">
        <v>1145</v>
      </c>
      <c r="N2464" s="646"/>
    </row>
    <row r="2465" spans="1:14" ht="54.75" customHeight="1">
      <c r="A2465" s="640">
        <v>14</v>
      </c>
      <c r="B2465" s="673" t="s">
        <v>1146</v>
      </c>
      <c r="C2465" s="640" t="s">
        <v>1147</v>
      </c>
      <c r="D2465" s="640" t="s">
        <v>1148</v>
      </c>
      <c r="E2465" s="640" t="s">
        <v>1149</v>
      </c>
      <c r="F2465" s="662">
        <v>2</v>
      </c>
      <c r="G2465" s="662"/>
      <c r="H2465" s="662">
        <v>2</v>
      </c>
      <c r="I2465" s="661">
        <v>4</v>
      </c>
      <c r="J2465" s="661">
        <v>6</v>
      </c>
      <c r="K2465" s="663">
        <v>3</v>
      </c>
      <c r="L2465" s="640"/>
      <c r="M2465" s="640" t="s">
        <v>1150</v>
      </c>
      <c r="N2465" s="646"/>
    </row>
    <row r="2466" spans="1:14" ht="140.25">
      <c r="A2466" s="640">
        <v>15</v>
      </c>
      <c r="B2466" s="673" t="s">
        <v>1151</v>
      </c>
      <c r="C2466" s="640" t="s">
        <v>1152</v>
      </c>
      <c r="D2466" s="640" t="s">
        <v>1153</v>
      </c>
      <c r="E2466" s="640" t="s">
        <v>1154</v>
      </c>
      <c r="F2466" s="662">
        <v>4</v>
      </c>
      <c r="G2466" s="662"/>
      <c r="H2466" s="662">
        <v>5</v>
      </c>
      <c r="I2466" s="661">
        <v>35</v>
      </c>
      <c r="J2466" s="661">
        <v>40</v>
      </c>
      <c r="K2466" s="663">
        <v>10</v>
      </c>
      <c r="L2466" s="640"/>
      <c r="M2466" s="640" t="s">
        <v>1155</v>
      </c>
      <c r="N2466" s="646"/>
    </row>
    <row r="2467" spans="1:14" ht="68.25" customHeight="1">
      <c r="A2467" s="640">
        <v>16</v>
      </c>
      <c r="B2467" s="673" t="s">
        <v>1156</v>
      </c>
      <c r="C2467" s="640" t="s">
        <v>1157</v>
      </c>
      <c r="D2467" s="640" t="s">
        <v>1158</v>
      </c>
      <c r="E2467" s="640" t="s">
        <v>1159</v>
      </c>
      <c r="F2467" s="662" t="s">
        <v>1077</v>
      </c>
      <c r="G2467" s="662"/>
      <c r="H2467" s="662">
        <v>3</v>
      </c>
      <c r="I2467" s="661">
        <v>8</v>
      </c>
      <c r="J2467" s="663">
        <v>9</v>
      </c>
      <c r="K2467" s="663">
        <v>4</v>
      </c>
      <c r="L2467" s="675"/>
      <c r="M2467" s="640" t="s">
        <v>1160</v>
      </c>
      <c r="N2467" s="646"/>
    </row>
    <row r="2468" spans="1:14" ht="12.75" customHeight="1">
      <c r="A2468" s="1654" t="s">
        <v>907</v>
      </c>
      <c r="B2468" s="1654"/>
      <c r="C2468" s="1654"/>
      <c r="D2468" s="1654"/>
      <c r="E2468" s="1654"/>
      <c r="F2468" s="1654"/>
      <c r="G2468" s="1654"/>
      <c r="H2468" s="1654"/>
      <c r="I2468" s="1654"/>
      <c r="J2468" s="1654"/>
      <c r="K2468" s="1654"/>
      <c r="L2468" s="1654"/>
      <c r="M2468" s="1654"/>
    </row>
    <row r="2469" spans="1:14" ht="12" customHeight="1">
      <c r="A2469" s="1654" t="s">
        <v>908</v>
      </c>
      <c r="B2469" s="1654"/>
      <c r="C2469" s="1654"/>
      <c r="D2469" s="1654"/>
      <c r="E2469" s="1654"/>
      <c r="F2469" s="1654"/>
      <c r="G2469" s="1654"/>
      <c r="H2469" s="1654"/>
      <c r="I2469" s="1654"/>
      <c r="J2469" s="1654"/>
      <c r="K2469" s="1654"/>
      <c r="L2469" s="1654"/>
      <c r="M2469" s="1654"/>
    </row>
    <row r="2470" spans="1:14" ht="12.75" customHeight="1">
      <c r="A2470" s="1655" t="s">
        <v>1026</v>
      </c>
      <c r="B2470" s="1655"/>
      <c r="C2470" s="1655"/>
      <c r="D2470" s="1655"/>
      <c r="E2470" s="1655"/>
      <c r="F2470" s="1655"/>
      <c r="G2470" s="1655"/>
      <c r="H2470" s="1655"/>
      <c r="I2470" s="1655"/>
      <c r="J2470" s="1655"/>
      <c r="K2470" s="1655"/>
      <c r="L2470" s="1655"/>
      <c r="M2470" s="1655"/>
    </row>
    <row r="2471" spans="1:14">
      <c r="A2471" s="614" t="s">
        <v>1027</v>
      </c>
      <c r="B2471" s="614"/>
      <c r="C2471" s="615"/>
      <c r="D2471" s="615"/>
      <c r="E2471" s="615"/>
      <c r="F2471" s="616"/>
      <c r="G2471" s="617"/>
      <c r="H2471" s="617"/>
      <c r="I2471" s="617"/>
      <c r="J2471" s="618"/>
      <c r="K2471" s="618"/>
      <c r="L2471" s="618"/>
    </row>
    <row r="2472" spans="1:14">
      <c r="A2472" s="1656" t="s">
        <v>1028</v>
      </c>
      <c r="B2472" s="1656"/>
      <c r="C2472" s="1656"/>
      <c r="D2472" s="1656"/>
      <c r="E2472" s="1656"/>
      <c r="F2472" s="1656"/>
      <c r="G2472" s="1656"/>
      <c r="H2472" s="1656"/>
      <c r="I2472" s="1656"/>
      <c r="J2472" s="1656"/>
      <c r="K2472" s="1656"/>
      <c r="L2472" s="1656"/>
      <c r="M2472" s="1656"/>
    </row>
    <row r="2473" spans="1:14">
      <c r="A2473" s="620" t="s">
        <v>910</v>
      </c>
      <c r="B2473" s="621" t="s">
        <v>1029</v>
      </c>
      <c r="C2473" s="620" t="s">
        <v>1030</v>
      </c>
      <c r="D2473" s="620" t="s">
        <v>1030</v>
      </c>
      <c r="E2473" s="620" t="s">
        <v>1031</v>
      </c>
      <c r="F2473" s="1657" t="s">
        <v>1032</v>
      </c>
      <c r="G2473" s="1658"/>
      <c r="H2473" s="622" t="s">
        <v>1033</v>
      </c>
      <c r="I2473" s="623" t="s">
        <v>1034</v>
      </c>
      <c r="J2473" s="620" t="s">
        <v>1035</v>
      </c>
      <c r="K2473" s="620" t="s">
        <v>1036</v>
      </c>
      <c r="L2473" s="620" t="s">
        <v>1037</v>
      </c>
      <c r="M2473" s="624" t="s">
        <v>1038</v>
      </c>
    </row>
    <row r="2474" spans="1:14">
      <c r="A2474" s="625"/>
      <c r="B2474" s="626" t="s">
        <v>1039</v>
      </c>
      <c r="C2474" s="625" t="s">
        <v>1040</v>
      </c>
      <c r="D2474" s="625" t="s">
        <v>1041</v>
      </c>
      <c r="E2474" s="625" t="s">
        <v>1042</v>
      </c>
      <c r="F2474" s="1659" t="s">
        <v>1043</v>
      </c>
      <c r="G2474" s="1660"/>
      <c r="H2474" s="627" t="s">
        <v>1044</v>
      </c>
      <c r="I2474" s="625" t="s">
        <v>6</v>
      </c>
      <c r="J2474" s="628" t="s">
        <v>1045</v>
      </c>
      <c r="K2474" s="629" t="s">
        <v>1046</v>
      </c>
      <c r="L2474" s="625" t="s">
        <v>1047</v>
      </c>
      <c r="M2474" s="628" t="s">
        <v>1048</v>
      </c>
    </row>
    <row r="2475" spans="1:14">
      <c r="A2475" s="625"/>
      <c r="B2475" s="626" t="s">
        <v>1049</v>
      </c>
      <c r="C2475" s="625"/>
      <c r="D2475" s="625"/>
      <c r="E2475" s="625"/>
      <c r="F2475" s="630" t="s">
        <v>1050</v>
      </c>
      <c r="G2475" s="630" t="s">
        <v>1051</v>
      </c>
      <c r="H2475" s="631" t="s">
        <v>1052</v>
      </c>
      <c r="I2475" s="629" t="s">
        <v>1053</v>
      </c>
      <c r="J2475" s="625" t="s">
        <v>6</v>
      </c>
      <c r="K2475" s="629"/>
      <c r="L2475" s="625" t="s">
        <v>1054</v>
      </c>
      <c r="M2475" s="632"/>
    </row>
    <row r="2476" spans="1:14">
      <c r="A2476" s="625"/>
      <c r="B2476" s="626"/>
      <c r="C2476" s="625"/>
      <c r="D2476" s="625"/>
      <c r="E2476" s="625"/>
      <c r="F2476" s="633" t="s">
        <v>1055</v>
      </c>
      <c r="G2476" s="634" t="s">
        <v>1055</v>
      </c>
      <c r="H2476" s="628" t="s">
        <v>1056</v>
      </c>
      <c r="I2476" s="629" t="s">
        <v>1057</v>
      </c>
      <c r="J2476" s="625" t="s">
        <v>1058</v>
      </c>
      <c r="K2476" s="635"/>
      <c r="L2476" s="636" t="s">
        <v>1059</v>
      </c>
      <c r="M2476" s="632"/>
    </row>
    <row r="2477" spans="1:14" ht="63.75">
      <c r="A2477" s="640">
        <v>17</v>
      </c>
      <c r="B2477" s="673" t="s">
        <v>1161</v>
      </c>
      <c r="C2477" s="640" t="s">
        <v>1162</v>
      </c>
      <c r="D2477" s="640" t="s">
        <v>1163</v>
      </c>
      <c r="E2477" s="640" t="s">
        <v>1164</v>
      </c>
      <c r="F2477" s="662">
        <v>1</v>
      </c>
      <c r="G2477" s="662"/>
      <c r="H2477" s="662">
        <v>4</v>
      </c>
      <c r="I2477" s="661">
        <v>6</v>
      </c>
      <c r="J2477" s="663">
        <v>8</v>
      </c>
      <c r="K2477" s="663">
        <v>2</v>
      </c>
      <c r="L2477" s="675"/>
      <c r="M2477" s="640" t="s">
        <v>1165</v>
      </c>
      <c r="N2477" s="646"/>
    </row>
    <row r="2478" spans="1:14" ht="51">
      <c r="A2478" s="640">
        <v>18</v>
      </c>
      <c r="B2478" s="673" t="s">
        <v>1166</v>
      </c>
      <c r="C2478" s="657" t="s">
        <v>1167</v>
      </c>
      <c r="D2478" s="657" t="s">
        <v>1168</v>
      </c>
      <c r="E2478" s="657" t="s">
        <v>1169</v>
      </c>
      <c r="F2478" s="676">
        <v>50</v>
      </c>
      <c r="G2478" s="677"/>
      <c r="H2478" s="676">
        <v>100</v>
      </c>
      <c r="I2478" s="677">
        <v>170</v>
      </c>
      <c r="J2478" s="677">
        <v>220</v>
      </c>
      <c r="K2478" s="676"/>
      <c r="L2478" s="657"/>
      <c r="M2478" s="657" t="s">
        <v>1170</v>
      </c>
      <c r="N2478" s="646"/>
    </row>
    <row r="2479" spans="1:14" ht="120.75" customHeight="1">
      <c r="A2479" s="640">
        <v>19</v>
      </c>
      <c r="B2479" s="673" t="s">
        <v>1171</v>
      </c>
      <c r="C2479" s="640" t="s">
        <v>1172</v>
      </c>
      <c r="D2479" s="640" t="s">
        <v>1173</v>
      </c>
      <c r="E2479" s="640" t="s">
        <v>1174</v>
      </c>
      <c r="F2479" s="662" t="s">
        <v>1077</v>
      </c>
      <c r="G2479" s="678"/>
      <c r="H2479" s="662">
        <v>50</v>
      </c>
      <c r="I2479" s="678">
        <v>80</v>
      </c>
      <c r="J2479" s="678">
        <v>100</v>
      </c>
      <c r="K2479" s="663"/>
      <c r="L2479" s="640"/>
      <c r="M2479" s="640" t="s">
        <v>1175</v>
      </c>
      <c r="N2479" s="646"/>
    </row>
    <row r="2480" spans="1:14" ht="127.5">
      <c r="A2480" s="640">
        <v>20</v>
      </c>
      <c r="B2480" s="673" t="s">
        <v>1171</v>
      </c>
      <c r="C2480" s="640" t="s">
        <v>1176</v>
      </c>
      <c r="D2480" s="640" t="s">
        <v>1177</v>
      </c>
      <c r="E2480" s="640" t="s">
        <v>1178</v>
      </c>
      <c r="F2480" s="662" t="s">
        <v>1077</v>
      </c>
      <c r="G2480" s="678"/>
      <c r="H2480" s="662">
        <v>100</v>
      </c>
      <c r="I2480" s="678">
        <v>150</v>
      </c>
      <c r="J2480" s="678">
        <v>180</v>
      </c>
      <c r="K2480" s="663"/>
      <c r="L2480" s="640"/>
      <c r="M2480" s="640" t="s">
        <v>1179</v>
      </c>
      <c r="N2480" s="646"/>
    </row>
    <row r="2481" spans="1:14" ht="51">
      <c r="A2481" s="640">
        <v>21</v>
      </c>
      <c r="B2481" s="673" t="s">
        <v>1180</v>
      </c>
      <c r="C2481" s="640" t="s">
        <v>1181</v>
      </c>
      <c r="D2481" s="640" t="s">
        <v>1182</v>
      </c>
      <c r="E2481" s="640" t="s">
        <v>1183</v>
      </c>
      <c r="F2481" s="643" t="s">
        <v>1077</v>
      </c>
      <c r="G2481" s="662"/>
      <c r="H2481" s="643">
        <v>2</v>
      </c>
      <c r="I2481" s="678">
        <v>4</v>
      </c>
      <c r="J2481" s="662">
        <v>6</v>
      </c>
      <c r="K2481" s="663"/>
      <c r="L2481" s="640"/>
      <c r="M2481" s="640" t="s">
        <v>1184</v>
      </c>
      <c r="N2481" s="646"/>
    </row>
    <row r="2482" spans="1:14" ht="51">
      <c r="A2482" s="640">
        <v>22</v>
      </c>
      <c r="B2482" s="673" t="s">
        <v>1185</v>
      </c>
      <c r="C2482" s="640" t="s">
        <v>1186</v>
      </c>
      <c r="D2482" s="640" t="s">
        <v>1187</v>
      </c>
      <c r="E2482" s="640" t="s">
        <v>1188</v>
      </c>
      <c r="F2482" s="662">
        <v>6</v>
      </c>
      <c r="G2482" s="662"/>
      <c r="H2482" s="662">
        <v>5</v>
      </c>
      <c r="I2482" s="661">
        <v>12</v>
      </c>
      <c r="J2482" s="662">
        <v>16</v>
      </c>
      <c r="K2482" s="662">
        <v>5</v>
      </c>
      <c r="L2482" s="640"/>
      <c r="M2482" s="640" t="s">
        <v>1189</v>
      </c>
      <c r="N2482" s="646"/>
    </row>
    <row r="2483" spans="1:14" ht="12.75" customHeight="1">
      <c r="A2483" s="1654" t="s">
        <v>907</v>
      </c>
      <c r="B2483" s="1654"/>
      <c r="C2483" s="1654"/>
      <c r="D2483" s="1654"/>
      <c r="E2483" s="1654"/>
      <c r="F2483" s="1654"/>
      <c r="G2483" s="1654"/>
      <c r="H2483" s="1654"/>
      <c r="I2483" s="1654"/>
      <c r="J2483" s="1654"/>
      <c r="K2483" s="1654"/>
      <c r="L2483" s="1654"/>
      <c r="M2483" s="1654"/>
    </row>
    <row r="2484" spans="1:14" ht="12" customHeight="1">
      <c r="A2484" s="1654" t="s">
        <v>908</v>
      </c>
      <c r="B2484" s="1654"/>
      <c r="C2484" s="1654"/>
      <c r="D2484" s="1654"/>
      <c r="E2484" s="1654"/>
      <c r="F2484" s="1654"/>
      <c r="G2484" s="1654"/>
      <c r="H2484" s="1654"/>
      <c r="I2484" s="1654"/>
      <c r="J2484" s="1654"/>
      <c r="K2484" s="1654"/>
      <c r="L2484" s="1654"/>
      <c r="M2484" s="1654"/>
    </row>
    <row r="2485" spans="1:14" ht="12.75" customHeight="1">
      <c r="A2485" s="1655" t="s">
        <v>1026</v>
      </c>
      <c r="B2485" s="1655"/>
      <c r="C2485" s="1655"/>
      <c r="D2485" s="1655"/>
      <c r="E2485" s="1655"/>
      <c r="F2485" s="1655"/>
      <c r="G2485" s="1655"/>
      <c r="H2485" s="1655"/>
      <c r="I2485" s="1655"/>
      <c r="J2485" s="1655"/>
      <c r="K2485" s="1655"/>
      <c r="L2485" s="1655"/>
      <c r="M2485" s="1655"/>
    </row>
    <row r="2486" spans="1:14">
      <c r="A2486" s="614" t="s">
        <v>1027</v>
      </c>
      <c r="B2486" s="614"/>
      <c r="C2486" s="615"/>
      <c r="D2486" s="615"/>
      <c r="E2486" s="615"/>
      <c r="F2486" s="616"/>
      <c r="G2486" s="617"/>
      <c r="H2486" s="617"/>
      <c r="I2486" s="617"/>
      <c r="J2486" s="618"/>
      <c r="K2486" s="618"/>
      <c r="L2486" s="618"/>
    </row>
    <row r="2487" spans="1:14">
      <c r="A2487" s="1656" t="s">
        <v>1028</v>
      </c>
      <c r="B2487" s="1656"/>
      <c r="C2487" s="1656"/>
      <c r="D2487" s="1656"/>
      <c r="E2487" s="1656"/>
      <c r="F2487" s="1656"/>
      <c r="G2487" s="1656"/>
      <c r="H2487" s="1656"/>
      <c r="I2487" s="1656"/>
      <c r="J2487" s="1656"/>
      <c r="K2487" s="1656"/>
      <c r="L2487" s="1656"/>
      <c r="M2487" s="1656"/>
    </row>
    <row r="2488" spans="1:14">
      <c r="A2488" s="620" t="s">
        <v>910</v>
      </c>
      <c r="B2488" s="621" t="s">
        <v>1029</v>
      </c>
      <c r="C2488" s="620" t="s">
        <v>1030</v>
      </c>
      <c r="D2488" s="620" t="s">
        <v>1030</v>
      </c>
      <c r="E2488" s="620" t="s">
        <v>1031</v>
      </c>
      <c r="F2488" s="1657" t="s">
        <v>1032</v>
      </c>
      <c r="G2488" s="1658"/>
      <c r="H2488" s="622" t="s">
        <v>1033</v>
      </c>
      <c r="I2488" s="623" t="s">
        <v>1034</v>
      </c>
      <c r="J2488" s="620" t="s">
        <v>1035</v>
      </c>
      <c r="K2488" s="620" t="s">
        <v>1036</v>
      </c>
      <c r="L2488" s="620" t="s">
        <v>1037</v>
      </c>
      <c r="M2488" s="624" t="s">
        <v>1038</v>
      </c>
    </row>
    <row r="2489" spans="1:14">
      <c r="A2489" s="625"/>
      <c r="B2489" s="626" t="s">
        <v>1039</v>
      </c>
      <c r="C2489" s="625" t="s">
        <v>1040</v>
      </c>
      <c r="D2489" s="625" t="s">
        <v>1041</v>
      </c>
      <c r="E2489" s="625" t="s">
        <v>1042</v>
      </c>
      <c r="F2489" s="1659" t="s">
        <v>1043</v>
      </c>
      <c r="G2489" s="1660"/>
      <c r="H2489" s="627" t="s">
        <v>1044</v>
      </c>
      <c r="I2489" s="625" t="s">
        <v>6</v>
      </c>
      <c r="J2489" s="628" t="s">
        <v>1045</v>
      </c>
      <c r="K2489" s="629" t="s">
        <v>1046</v>
      </c>
      <c r="L2489" s="625" t="s">
        <v>1047</v>
      </c>
      <c r="M2489" s="628" t="s">
        <v>1048</v>
      </c>
    </row>
    <row r="2490" spans="1:14">
      <c r="A2490" s="625"/>
      <c r="B2490" s="626" t="s">
        <v>1049</v>
      </c>
      <c r="C2490" s="625"/>
      <c r="D2490" s="625"/>
      <c r="E2490" s="625"/>
      <c r="F2490" s="630" t="s">
        <v>1050</v>
      </c>
      <c r="G2490" s="630" t="s">
        <v>1051</v>
      </c>
      <c r="H2490" s="631" t="s">
        <v>1052</v>
      </c>
      <c r="I2490" s="629" t="s">
        <v>1053</v>
      </c>
      <c r="J2490" s="625" t="s">
        <v>6</v>
      </c>
      <c r="K2490" s="629"/>
      <c r="L2490" s="625" t="s">
        <v>1054</v>
      </c>
      <c r="M2490" s="632"/>
    </row>
    <row r="2491" spans="1:14">
      <c r="A2491" s="625"/>
      <c r="B2491" s="626"/>
      <c r="C2491" s="625"/>
      <c r="D2491" s="625"/>
      <c r="E2491" s="625"/>
      <c r="F2491" s="633" t="s">
        <v>1055</v>
      </c>
      <c r="G2491" s="634" t="s">
        <v>1055</v>
      </c>
      <c r="H2491" s="628" t="s">
        <v>1056</v>
      </c>
      <c r="I2491" s="629" t="s">
        <v>1057</v>
      </c>
      <c r="J2491" s="625" t="s">
        <v>1058</v>
      </c>
      <c r="K2491" s="635"/>
      <c r="L2491" s="636" t="s">
        <v>1059</v>
      </c>
      <c r="M2491" s="632"/>
    </row>
    <row r="2492" spans="1:14" ht="102">
      <c r="A2492" s="640">
        <v>23</v>
      </c>
      <c r="B2492" s="673" t="s">
        <v>1180</v>
      </c>
      <c r="C2492" s="640" t="s">
        <v>1190</v>
      </c>
      <c r="D2492" s="640" t="s">
        <v>1191</v>
      </c>
      <c r="E2492" s="640" t="s">
        <v>1192</v>
      </c>
      <c r="F2492" s="662" t="s">
        <v>1077</v>
      </c>
      <c r="G2492" s="662">
        <v>75</v>
      </c>
      <c r="H2492" s="662"/>
      <c r="I2492" s="661"/>
      <c r="J2492" s="662"/>
      <c r="K2492" s="662"/>
      <c r="L2492" s="640"/>
      <c r="M2492" s="640" t="s">
        <v>1193</v>
      </c>
      <c r="N2492" s="646"/>
    </row>
    <row r="2493" spans="1:14" ht="90" thickBot="1">
      <c r="A2493" s="640">
        <v>24</v>
      </c>
      <c r="B2493" s="673" t="s">
        <v>1194</v>
      </c>
      <c r="C2493" s="640" t="s">
        <v>1195</v>
      </c>
      <c r="D2493" s="640" t="s">
        <v>1196</v>
      </c>
      <c r="E2493" s="640" t="s">
        <v>1197</v>
      </c>
      <c r="F2493" s="662">
        <v>109</v>
      </c>
      <c r="G2493" s="660"/>
      <c r="H2493" s="660"/>
      <c r="I2493" s="661">
        <v>109</v>
      </c>
      <c r="J2493" s="661"/>
      <c r="K2493" s="661">
        <v>109</v>
      </c>
      <c r="L2493" s="675"/>
      <c r="M2493" s="640" t="s">
        <v>1198</v>
      </c>
      <c r="N2493" s="646"/>
    </row>
    <row r="2494" spans="1:14" ht="13.5" thickBot="1">
      <c r="A2494" s="680"/>
      <c r="B2494" s="681"/>
      <c r="C2494" s="585" t="s">
        <v>6</v>
      </c>
      <c r="D2494" s="682"/>
      <c r="E2494" s="682"/>
      <c r="F2494" s="683">
        <f>SUM(F2402:F2493)</f>
        <v>1295</v>
      </c>
      <c r="G2494" s="683">
        <f t="shared" ref="G2494:K2494" si="0">SUM(G2402:G2493)</f>
        <v>75</v>
      </c>
      <c r="H2494" s="684">
        <f t="shared" si="0"/>
        <v>5443.22</v>
      </c>
      <c r="I2494" s="683">
        <f t="shared" si="0"/>
        <v>8508.32</v>
      </c>
      <c r="J2494" s="683">
        <f t="shared" si="0"/>
        <v>9320.82</v>
      </c>
      <c r="K2494" s="683">
        <f t="shared" si="0"/>
        <v>976.6</v>
      </c>
      <c r="L2494" s="685"/>
      <c r="M2494" s="686"/>
      <c r="N2494" s="687"/>
    </row>
    <row r="2495" spans="1:14">
      <c r="A2495" s="688"/>
      <c r="B2495" s="688"/>
      <c r="C2495" s="689"/>
      <c r="D2495" s="690"/>
      <c r="E2495" s="688"/>
      <c r="F2495" s="691"/>
      <c r="G2495" s="691"/>
      <c r="H2495" s="692"/>
      <c r="I2495" s="692"/>
      <c r="J2495" s="691"/>
      <c r="K2495" s="688"/>
      <c r="L2495" s="688"/>
      <c r="M2495" s="688"/>
    </row>
    <row r="2496" spans="1:14">
      <c r="A2496" s="688"/>
      <c r="B2496" s="688"/>
      <c r="C2496" s="689"/>
      <c r="D2496" s="690"/>
      <c r="E2496" s="688"/>
      <c r="F2496" s="691"/>
      <c r="G2496" s="691"/>
      <c r="H2496" s="692"/>
      <c r="I2496" s="692"/>
      <c r="J2496" s="691"/>
      <c r="K2496" s="688"/>
      <c r="L2496" s="688"/>
      <c r="M2496" s="688"/>
    </row>
    <row r="2497" spans="1:13">
      <c r="A2497" s="688"/>
      <c r="B2497" s="688"/>
      <c r="C2497" s="689"/>
      <c r="D2497" s="690"/>
      <c r="E2497" s="688"/>
      <c r="F2497" s="691"/>
      <c r="G2497" s="691"/>
      <c r="H2497" s="692"/>
      <c r="I2497" s="692"/>
      <c r="J2497" s="691"/>
      <c r="K2497" s="688"/>
      <c r="L2497" s="688"/>
      <c r="M2497" s="688"/>
    </row>
    <row r="2498" spans="1:13">
      <c r="A2498" s="688"/>
      <c r="B2498" s="688"/>
      <c r="C2498" s="689"/>
      <c r="D2498" s="690"/>
      <c r="E2498" s="688"/>
      <c r="F2498" s="691"/>
      <c r="G2498" s="691"/>
      <c r="H2498" s="692"/>
      <c r="I2498" s="692"/>
      <c r="J2498" s="691"/>
      <c r="K2498" s="688"/>
      <c r="L2498" s="688"/>
      <c r="M2498" s="688"/>
    </row>
    <row r="2499" spans="1:13">
      <c r="A2499" s="688"/>
      <c r="B2499" s="688"/>
      <c r="C2499" s="689"/>
      <c r="D2499" s="690"/>
      <c r="E2499" s="688"/>
      <c r="F2499" s="691"/>
      <c r="G2499" s="691"/>
      <c r="H2499" s="692"/>
      <c r="I2499" s="692"/>
      <c r="J2499" s="691"/>
      <c r="K2499" s="688"/>
      <c r="L2499" s="688"/>
      <c r="M2499" s="688"/>
    </row>
    <row r="2500" spans="1:13">
      <c r="A2500" s="688"/>
      <c r="B2500" s="688"/>
      <c r="C2500" s="689"/>
      <c r="D2500" s="690"/>
      <c r="E2500" s="688"/>
      <c r="F2500" s="691"/>
      <c r="G2500" s="691"/>
      <c r="H2500" s="692"/>
      <c r="I2500" s="692"/>
      <c r="J2500" s="691"/>
      <c r="K2500" s="688"/>
      <c r="L2500" s="688"/>
      <c r="M2500" s="688"/>
    </row>
    <row r="2501" spans="1:13">
      <c r="A2501" s="688"/>
      <c r="B2501" s="688"/>
      <c r="C2501" s="689"/>
      <c r="D2501" s="690"/>
      <c r="E2501" s="688"/>
      <c r="F2501" s="691"/>
      <c r="G2501" s="691"/>
      <c r="H2501" s="692"/>
      <c r="I2501" s="692"/>
      <c r="J2501" s="691"/>
      <c r="K2501" s="688"/>
      <c r="L2501" s="688"/>
      <c r="M2501" s="688"/>
    </row>
    <row r="2502" spans="1:13">
      <c r="A2502" s="688"/>
      <c r="B2502" s="688"/>
      <c r="C2502" s="689"/>
      <c r="D2502" s="690"/>
      <c r="E2502" s="688"/>
      <c r="F2502" s="691"/>
      <c r="G2502" s="691"/>
      <c r="H2502" s="692"/>
      <c r="I2502" s="692"/>
      <c r="J2502" s="691"/>
      <c r="K2502" s="688"/>
      <c r="L2502" s="688"/>
      <c r="M2502" s="688"/>
    </row>
    <row r="2503" spans="1:13">
      <c r="A2503" s="688"/>
      <c r="B2503" s="688"/>
      <c r="C2503" s="689"/>
      <c r="D2503" s="690"/>
      <c r="E2503" s="688"/>
      <c r="F2503" s="691"/>
      <c r="G2503" s="691"/>
      <c r="H2503" s="692"/>
      <c r="I2503" s="692"/>
      <c r="J2503" s="691"/>
      <c r="K2503" s="688"/>
      <c r="L2503" s="688"/>
      <c r="M2503" s="688"/>
    </row>
    <row r="2504" spans="1:13">
      <c r="A2504" s="688"/>
      <c r="B2504" s="688"/>
      <c r="C2504" s="689"/>
      <c r="D2504" s="690"/>
      <c r="E2504" s="688"/>
      <c r="F2504" s="691"/>
      <c r="G2504" s="691"/>
      <c r="H2504" s="692"/>
      <c r="I2504" s="692"/>
      <c r="J2504" s="691"/>
      <c r="K2504" s="688"/>
      <c r="L2504" s="688"/>
      <c r="M2504" s="688"/>
    </row>
    <row r="2505" spans="1:13">
      <c r="A2505" s="688"/>
      <c r="B2505" s="688"/>
      <c r="C2505" s="689"/>
      <c r="D2505" s="690"/>
      <c r="E2505" s="688"/>
      <c r="F2505" s="691"/>
      <c r="G2505" s="691"/>
      <c r="H2505" s="692"/>
      <c r="I2505" s="692"/>
      <c r="J2505" s="691"/>
      <c r="K2505" s="688"/>
      <c r="L2505" s="688"/>
      <c r="M2505" s="688"/>
    </row>
    <row r="2506" spans="1:13">
      <c r="A2506" s="688"/>
      <c r="B2506" s="688"/>
      <c r="C2506" s="689"/>
      <c r="D2506" s="690"/>
      <c r="E2506" s="688"/>
      <c r="F2506" s="691"/>
      <c r="G2506" s="691"/>
      <c r="H2506" s="692"/>
      <c r="I2506" s="692"/>
      <c r="J2506" s="691"/>
      <c r="K2506" s="688"/>
      <c r="L2506" s="688"/>
      <c r="M2506" s="688"/>
    </row>
    <row r="2507" spans="1:13">
      <c r="A2507" s="688"/>
      <c r="B2507" s="688"/>
      <c r="C2507" s="689"/>
      <c r="D2507" s="690"/>
      <c r="E2507" s="688"/>
      <c r="F2507" s="691"/>
      <c r="G2507" s="691"/>
      <c r="H2507" s="692"/>
      <c r="I2507" s="692"/>
      <c r="J2507" s="691"/>
      <c r="K2507" s="688"/>
      <c r="L2507" s="688"/>
      <c r="M2507" s="688"/>
    </row>
    <row r="2508" spans="1:13">
      <c r="A2508" s="688"/>
      <c r="B2508" s="688"/>
      <c r="C2508" s="689"/>
      <c r="D2508" s="690"/>
      <c r="E2508" s="688"/>
      <c r="F2508" s="691"/>
      <c r="G2508" s="691"/>
      <c r="H2508" s="692"/>
      <c r="I2508" s="692"/>
      <c r="J2508" s="691"/>
      <c r="K2508" s="688"/>
      <c r="L2508" s="688"/>
      <c r="M2508" s="688"/>
    </row>
    <row r="2509" spans="1:13">
      <c r="A2509" s="688"/>
      <c r="B2509" s="688"/>
      <c r="C2509" s="689"/>
      <c r="D2509" s="690"/>
      <c r="E2509" s="688"/>
      <c r="F2509" s="691"/>
      <c r="G2509" s="691"/>
      <c r="H2509" s="692"/>
      <c r="I2509" s="692"/>
      <c r="J2509" s="691"/>
      <c r="K2509" s="688"/>
      <c r="L2509" s="688"/>
      <c r="M2509" s="688"/>
    </row>
    <row r="2510" spans="1:13">
      <c r="A2510" s="688"/>
      <c r="B2510" s="688"/>
      <c r="C2510" s="689"/>
      <c r="D2510" s="690"/>
      <c r="E2510" s="688"/>
      <c r="F2510" s="691"/>
      <c r="G2510" s="691"/>
      <c r="H2510" s="692"/>
      <c r="I2510" s="692"/>
      <c r="J2510" s="691"/>
      <c r="K2510" s="688"/>
      <c r="L2510" s="688"/>
      <c r="M2510" s="688"/>
    </row>
    <row r="2511" spans="1:13">
      <c r="A2511" s="688"/>
      <c r="B2511" s="688"/>
      <c r="C2511" s="689"/>
      <c r="D2511" s="690"/>
      <c r="E2511" s="688"/>
      <c r="F2511" s="691"/>
      <c r="G2511" s="691"/>
      <c r="H2511" s="692"/>
      <c r="I2511" s="692"/>
      <c r="J2511" s="691"/>
      <c r="K2511" s="688"/>
      <c r="L2511" s="688"/>
      <c r="M2511" s="688"/>
    </row>
    <row r="2512" spans="1:13">
      <c r="A2512" s="688"/>
      <c r="B2512" s="688"/>
      <c r="C2512" s="689"/>
      <c r="D2512" s="690"/>
      <c r="E2512" s="688"/>
      <c r="F2512" s="691"/>
      <c r="G2512" s="691"/>
      <c r="H2512" s="692"/>
      <c r="I2512" s="692"/>
      <c r="J2512" s="691"/>
      <c r="K2512" s="688"/>
      <c r="L2512" s="688"/>
      <c r="M2512" s="688"/>
    </row>
    <row r="2513" spans="1:13">
      <c r="A2513" s="688"/>
      <c r="B2513" s="688"/>
      <c r="C2513" s="689"/>
      <c r="D2513" s="690"/>
      <c r="E2513" s="688"/>
      <c r="F2513" s="691"/>
      <c r="G2513" s="691"/>
      <c r="H2513" s="692"/>
      <c r="I2513" s="692"/>
      <c r="J2513" s="691"/>
      <c r="K2513" s="688"/>
      <c r="L2513" s="688"/>
      <c r="M2513" s="688"/>
    </row>
    <row r="2514" spans="1:13">
      <c r="A2514" s="688"/>
      <c r="B2514" s="688"/>
      <c r="C2514" s="689"/>
      <c r="D2514" s="690"/>
      <c r="E2514" s="688"/>
      <c r="F2514" s="691"/>
      <c r="G2514" s="691"/>
      <c r="H2514" s="692"/>
      <c r="I2514" s="692"/>
      <c r="J2514" s="691"/>
      <c r="K2514" s="688"/>
      <c r="L2514" s="688"/>
      <c r="M2514" s="688"/>
    </row>
    <row r="2515" spans="1:13">
      <c r="A2515" s="688"/>
      <c r="B2515" s="688"/>
      <c r="C2515" s="689"/>
      <c r="D2515" s="690"/>
      <c r="E2515" s="688"/>
      <c r="F2515" s="691"/>
      <c r="G2515" s="691"/>
      <c r="H2515" s="692"/>
      <c r="I2515" s="692"/>
      <c r="J2515" s="691"/>
      <c r="K2515" s="688"/>
      <c r="L2515" s="688"/>
      <c r="M2515" s="688"/>
    </row>
    <row r="2516" spans="1:13">
      <c r="A2516" s="1661" t="s">
        <v>907</v>
      </c>
      <c r="B2516" s="1661"/>
      <c r="C2516" s="1661"/>
      <c r="D2516" s="1661"/>
      <c r="E2516" s="1661"/>
      <c r="F2516" s="1661"/>
      <c r="G2516" s="1661"/>
      <c r="H2516" s="1661"/>
      <c r="I2516" s="1661"/>
      <c r="J2516" s="1661"/>
      <c r="K2516" s="1661"/>
      <c r="L2516" s="1661"/>
      <c r="M2516" s="1661"/>
    </row>
    <row r="2517" spans="1:13">
      <c r="A2517" s="1661" t="s">
        <v>908</v>
      </c>
      <c r="B2517" s="1661"/>
      <c r="C2517" s="1661"/>
      <c r="D2517" s="1661"/>
      <c r="E2517" s="1661"/>
      <c r="F2517" s="1661"/>
      <c r="G2517" s="1661"/>
      <c r="H2517" s="1661"/>
      <c r="I2517" s="1661"/>
      <c r="J2517" s="1661"/>
      <c r="K2517" s="1661"/>
      <c r="L2517" s="1661"/>
      <c r="M2517" s="1661"/>
    </row>
    <row r="2518" spans="1:13" ht="15.75" customHeight="1">
      <c r="A2518" s="1662" t="s">
        <v>1026</v>
      </c>
      <c r="B2518" s="1662"/>
      <c r="C2518" s="1662"/>
      <c r="D2518" s="1662"/>
      <c r="E2518" s="1662"/>
      <c r="F2518" s="1662"/>
      <c r="G2518" s="1662"/>
      <c r="H2518" s="1662"/>
      <c r="I2518" s="1662"/>
      <c r="J2518" s="1662"/>
      <c r="K2518" s="1662"/>
      <c r="L2518" s="1662"/>
      <c r="M2518" s="1662"/>
    </row>
    <row r="2519" spans="1:13">
      <c r="A2519" s="1663" t="s">
        <v>1199</v>
      </c>
      <c r="B2519" s="1663"/>
      <c r="C2519" s="1663"/>
      <c r="D2519" s="1663"/>
      <c r="E2519" s="1663"/>
      <c r="F2519" s="1663"/>
      <c r="G2519" s="1663"/>
      <c r="H2519" s="1663"/>
      <c r="I2519" s="1663"/>
      <c r="J2519" s="1663"/>
      <c r="K2519" s="1663"/>
      <c r="L2519" s="1663"/>
      <c r="M2519" s="1663"/>
    </row>
    <row r="2520" spans="1:13">
      <c r="A2520" s="1664" t="s">
        <v>1200</v>
      </c>
      <c r="B2520" s="1664"/>
      <c r="C2520" s="1664"/>
      <c r="D2520" s="1664"/>
      <c r="E2520" s="1664"/>
      <c r="F2520" s="1664"/>
      <c r="G2520" s="1664"/>
      <c r="H2520" s="1664"/>
      <c r="I2520" s="1664"/>
      <c r="J2520" s="1664"/>
      <c r="K2520" s="1664"/>
      <c r="L2520" s="1664"/>
      <c r="M2520" s="1664"/>
    </row>
    <row r="2521" spans="1:13">
      <c r="A2521" s="620" t="s">
        <v>910</v>
      </c>
      <c r="B2521" s="621" t="s">
        <v>1029</v>
      </c>
      <c r="C2521" s="620" t="s">
        <v>1030</v>
      </c>
      <c r="D2521" s="620" t="s">
        <v>1030</v>
      </c>
      <c r="E2521" s="620" t="s">
        <v>1031</v>
      </c>
      <c r="F2521" s="1657" t="s">
        <v>1032</v>
      </c>
      <c r="G2521" s="1658"/>
      <c r="H2521" s="622" t="s">
        <v>1033</v>
      </c>
      <c r="I2521" s="623" t="s">
        <v>1034</v>
      </c>
      <c r="J2521" s="620" t="s">
        <v>1035</v>
      </c>
      <c r="K2521" s="620" t="s">
        <v>1036</v>
      </c>
      <c r="L2521" s="620" t="s">
        <v>1037</v>
      </c>
      <c r="M2521" s="624" t="s">
        <v>1038</v>
      </c>
    </row>
    <row r="2522" spans="1:13" ht="12.75" customHeight="1">
      <c r="A2522" s="625"/>
      <c r="B2522" s="626" t="s">
        <v>1039</v>
      </c>
      <c r="C2522" s="625" t="s">
        <v>1040</v>
      </c>
      <c r="D2522" s="625" t="s">
        <v>1041</v>
      </c>
      <c r="E2522" s="625" t="s">
        <v>1042</v>
      </c>
      <c r="F2522" s="1659" t="s">
        <v>1043</v>
      </c>
      <c r="G2522" s="1660"/>
      <c r="H2522" s="627" t="s">
        <v>1044</v>
      </c>
      <c r="I2522" s="625" t="s">
        <v>6</v>
      </c>
      <c r="J2522" s="628" t="s">
        <v>1045</v>
      </c>
      <c r="K2522" s="629" t="s">
        <v>1046</v>
      </c>
      <c r="L2522" s="625" t="s">
        <v>1047</v>
      </c>
      <c r="M2522" s="628" t="s">
        <v>1048</v>
      </c>
    </row>
    <row r="2523" spans="1:13">
      <c r="A2523" s="625"/>
      <c r="B2523" s="626" t="s">
        <v>1049</v>
      </c>
      <c r="C2523" s="625"/>
      <c r="D2523" s="625"/>
      <c r="E2523" s="625"/>
      <c r="F2523" s="630" t="s">
        <v>1050</v>
      </c>
      <c r="G2523" s="630" t="s">
        <v>1051</v>
      </c>
      <c r="H2523" s="631" t="s">
        <v>1052</v>
      </c>
      <c r="I2523" s="629" t="s">
        <v>1053</v>
      </c>
      <c r="J2523" s="625" t="s">
        <v>6</v>
      </c>
      <c r="K2523" s="629"/>
      <c r="L2523" s="625" t="s">
        <v>1054</v>
      </c>
      <c r="M2523" s="632"/>
    </row>
    <row r="2524" spans="1:13">
      <c r="A2524" s="625"/>
      <c r="B2524" s="626"/>
      <c r="C2524" s="625"/>
      <c r="D2524" s="625"/>
      <c r="E2524" s="625"/>
      <c r="F2524" s="633" t="s">
        <v>1055</v>
      </c>
      <c r="G2524" s="634" t="s">
        <v>1055</v>
      </c>
      <c r="H2524" s="628" t="s">
        <v>1056</v>
      </c>
      <c r="I2524" s="629" t="s">
        <v>1057</v>
      </c>
      <c r="J2524" s="625" t="s">
        <v>1058</v>
      </c>
      <c r="K2524" s="635"/>
      <c r="L2524" s="636" t="s">
        <v>1059</v>
      </c>
      <c r="M2524" s="632"/>
    </row>
    <row r="2525" spans="1:13" ht="51.75" customHeight="1">
      <c r="A2525" s="693">
        <v>1</v>
      </c>
      <c r="B2525" s="693" t="s">
        <v>1201</v>
      </c>
      <c r="C2525" s="694" t="s">
        <v>1202</v>
      </c>
      <c r="D2525" s="694" t="s">
        <v>1203</v>
      </c>
      <c r="E2525" s="695" t="s">
        <v>1204</v>
      </c>
      <c r="F2525" s="696">
        <v>42.4</v>
      </c>
      <c r="G2525" s="696">
        <v>103.391277</v>
      </c>
      <c r="H2525" s="696">
        <v>42.4</v>
      </c>
      <c r="I2525" s="697">
        <v>212</v>
      </c>
      <c r="J2525" s="697">
        <v>42</v>
      </c>
      <c r="K2525" s="698">
        <v>42</v>
      </c>
      <c r="L2525" s="696">
        <v>72.655000000000001</v>
      </c>
      <c r="M2525" s="693" t="s">
        <v>1205</v>
      </c>
    </row>
    <row r="2526" spans="1:13" ht="106.5" customHeight="1">
      <c r="A2526" s="693">
        <v>2</v>
      </c>
      <c r="B2526" s="693" t="s">
        <v>1121</v>
      </c>
      <c r="C2526" s="694" t="s">
        <v>1206</v>
      </c>
      <c r="D2526" s="694" t="s">
        <v>1207</v>
      </c>
      <c r="E2526" s="695" t="s">
        <v>1208</v>
      </c>
      <c r="F2526" s="696">
        <v>168</v>
      </c>
      <c r="G2526" s="696">
        <v>700</v>
      </c>
      <c r="H2526" s="696">
        <v>168</v>
      </c>
      <c r="I2526" s="697">
        <v>4329</v>
      </c>
      <c r="J2526" s="697">
        <v>504</v>
      </c>
      <c r="K2526" s="699">
        <v>168</v>
      </c>
      <c r="L2526" s="693">
        <v>245.74</v>
      </c>
      <c r="M2526" s="693" t="s">
        <v>1209</v>
      </c>
    </row>
    <row r="2527" spans="1:13" ht="76.5">
      <c r="A2527" s="693">
        <v>3</v>
      </c>
      <c r="B2527" s="693" t="s">
        <v>1106</v>
      </c>
      <c r="C2527" s="694" t="s">
        <v>1210</v>
      </c>
      <c r="D2527" s="694" t="s">
        <v>1211</v>
      </c>
      <c r="E2527" s="695" t="s">
        <v>1212</v>
      </c>
      <c r="F2527" s="696">
        <v>56</v>
      </c>
      <c r="G2527" s="700">
        <v>1000</v>
      </c>
      <c r="H2527" s="696">
        <v>56.4</v>
      </c>
      <c r="I2527" s="697">
        <v>1429.2</v>
      </c>
      <c r="J2527" s="697">
        <v>169.2</v>
      </c>
      <c r="K2527" s="699">
        <v>56.4</v>
      </c>
      <c r="L2527" s="693"/>
      <c r="M2527" s="693" t="s">
        <v>1213</v>
      </c>
    </row>
    <row r="2528" spans="1:13" ht="63.75">
      <c r="A2528" s="693">
        <v>4</v>
      </c>
      <c r="B2528" s="701" t="s">
        <v>1214</v>
      </c>
      <c r="C2528" s="694" t="s">
        <v>1215</v>
      </c>
      <c r="D2528" s="694" t="s">
        <v>1216</v>
      </c>
      <c r="E2528" s="695" t="s">
        <v>1208</v>
      </c>
      <c r="F2528" s="696">
        <v>30</v>
      </c>
      <c r="G2528" s="696"/>
      <c r="H2528" s="696"/>
      <c r="I2528" s="697"/>
      <c r="J2528" s="697"/>
      <c r="K2528" s="702"/>
      <c r="L2528" s="703"/>
      <c r="M2528" s="693" t="s">
        <v>1217</v>
      </c>
    </row>
    <row r="2529" spans="1:13" ht="51">
      <c r="A2529" s="693">
        <v>5</v>
      </c>
      <c r="B2529" s="704" t="s">
        <v>1218</v>
      </c>
      <c r="C2529" s="694" t="s">
        <v>1219</v>
      </c>
      <c r="D2529" s="694" t="s">
        <v>1220</v>
      </c>
      <c r="E2529" s="695" t="s">
        <v>1221</v>
      </c>
      <c r="F2529" s="696">
        <v>1.5</v>
      </c>
      <c r="G2529" s="696"/>
      <c r="H2529" s="696">
        <v>1.5</v>
      </c>
      <c r="I2529" s="697"/>
      <c r="J2529" s="697">
        <v>4</v>
      </c>
      <c r="K2529" s="699">
        <v>4</v>
      </c>
      <c r="L2529" s="693"/>
      <c r="M2529" s="693" t="s">
        <v>1222</v>
      </c>
    </row>
    <row r="2530" spans="1:13" ht="51">
      <c r="A2530" s="693">
        <v>6</v>
      </c>
      <c r="B2530" s="705" t="s">
        <v>1223</v>
      </c>
      <c r="C2530" s="705" t="s">
        <v>1224</v>
      </c>
      <c r="D2530" s="705" t="s">
        <v>1225</v>
      </c>
      <c r="E2530" s="705" t="s">
        <v>1226</v>
      </c>
      <c r="F2530" s="706">
        <v>1.32</v>
      </c>
      <c r="G2530" s="707"/>
      <c r="H2530" s="708"/>
      <c r="I2530" s="706"/>
      <c r="J2530" s="709">
        <v>1.32</v>
      </c>
      <c r="K2530" s="709">
        <v>1.32</v>
      </c>
      <c r="L2530" s="706"/>
      <c r="M2530" s="710" t="s">
        <v>1227</v>
      </c>
    </row>
    <row r="2531" spans="1:13" ht="51">
      <c r="A2531" s="693">
        <v>7</v>
      </c>
      <c r="B2531" s="705" t="s">
        <v>1228</v>
      </c>
      <c r="C2531" s="705" t="s">
        <v>1229</v>
      </c>
      <c r="D2531" s="705" t="s">
        <v>1230</v>
      </c>
      <c r="E2531" s="705" t="s">
        <v>1231</v>
      </c>
      <c r="F2531" s="711" t="s">
        <v>1077</v>
      </c>
      <c r="G2531" s="712"/>
      <c r="H2531" s="713"/>
      <c r="I2531" s="714"/>
      <c r="J2531" s="706">
        <v>6</v>
      </c>
      <c r="K2531" s="715"/>
      <c r="L2531" s="705"/>
      <c r="M2531" s="710" t="s">
        <v>1232</v>
      </c>
    </row>
    <row r="2532" spans="1:13" ht="15">
      <c r="A2532" s="716"/>
      <c r="B2532" s="716"/>
      <c r="C2532" s="717" t="s">
        <v>6</v>
      </c>
      <c r="D2532" s="567"/>
      <c r="E2532" s="716"/>
      <c r="F2532" s="718">
        <f>SUM(F2525:F2531)</f>
        <v>299.21999999999997</v>
      </c>
      <c r="G2532" s="719">
        <f t="shared" ref="G2532:K2532" si="1">SUM(G2525:G2531)</f>
        <v>1803.3912769999999</v>
      </c>
      <c r="H2532" s="718">
        <f t="shared" si="1"/>
        <v>268.3</v>
      </c>
      <c r="I2532" s="718">
        <f t="shared" si="1"/>
        <v>5970.2</v>
      </c>
      <c r="J2532" s="718">
        <f t="shared" si="1"/>
        <v>726.5200000000001</v>
      </c>
      <c r="K2532" s="718">
        <f t="shared" si="1"/>
        <v>271.71999999999997</v>
      </c>
      <c r="L2532" s="716"/>
      <c r="M2532" s="716"/>
    </row>
    <row r="2533" spans="1:13" ht="14.25" customHeight="1">
      <c r="A2533" s="1654" t="s">
        <v>907</v>
      </c>
      <c r="B2533" s="1654"/>
      <c r="C2533" s="1654"/>
      <c r="D2533" s="1654"/>
      <c r="E2533" s="1654"/>
      <c r="F2533" s="1654"/>
      <c r="G2533" s="1654"/>
      <c r="H2533" s="1654"/>
      <c r="I2533" s="1654"/>
      <c r="J2533" s="1654"/>
      <c r="K2533" s="1654"/>
      <c r="L2533" s="1654"/>
      <c r="M2533" s="1654"/>
    </row>
    <row r="2534" spans="1:13" ht="12.75" customHeight="1">
      <c r="A2534" s="1654" t="s">
        <v>908</v>
      </c>
      <c r="B2534" s="1654"/>
      <c r="C2534" s="1654"/>
      <c r="D2534" s="1654"/>
      <c r="E2534" s="1654"/>
      <c r="F2534" s="1654"/>
      <c r="G2534" s="1654"/>
      <c r="H2534" s="1654"/>
      <c r="I2534" s="1654"/>
      <c r="J2534" s="1654"/>
      <c r="K2534" s="1654"/>
      <c r="L2534" s="1654"/>
      <c r="M2534" s="1654"/>
    </row>
    <row r="2535" spans="1:13" ht="15" customHeight="1">
      <c r="A2535" s="1662" t="s">
        <v>1233</v>
      </c>
      <c r="B2535" s="1662"/>
      <c r="C2535" s="1662"/>
      <c r="D2535" s="1662"/>
      <c r="E2535" s="1662"/>
      <c r="F2535" s="1662"/>
      <c r="G2535" s="1662"/>
      <c r="H2535" s="1662"/>
      <c r="I2535" s="1662"/>
      <c r="J2535" s="1662"/>
      <c r="K2535" s="1662"/>
      <c r="L2535" s="1662"/>
      <c r="M2535" s="1662"/>
    </row>
    <row r="2536" spans="1:13" ht="12" customHeight="1">
      <c r="A2536" s="1663" t="s">
        <v>1234</v>
      </c>
      <c r="B2536" s="1663"/>
      <c r="C2536" s="1663"/>
      <c r="D2536" s="1663"/>
      <c r="E2536" s="1663"/>
      <c r="F2536" s="1663"/>
      <c r="G2536" s="1663"/>
      <c r="H2536" s="1663"/>
      <c r="I2536" s="1663"/>
      <c r="J2536" s="1663"/>
      <c r="K2536" s="1663"/>
      <c r="L2536" s="1663"/>
      <c r="M2536" s="1663"/>
    </row>
    <row r="2537" spans="1:13" ht="12" customHeight="1">
      <c r="A2537" s="1664" t="s">
        <v>1235</v>
      </c>
      <c r="B2537" s="1664"/>
      <c r="C2537" s="1664"/>
      <c r="D2537" s="1664"/>
      <c r="E2537" s="1664"/>
      <c r="F2537" s="1664"/>
      <c r="G2537" s="1664"/>
      <c r="H2537" s="1664"/>
      <c r="I2537" s="1664"/>
      <c r="J2537" s="1664"/>
      <c r="K2537" s="1664"/>
      <c r="L2537" s="1664"/>
      <c r="M2537" s="1664"/>
    </row>
    <row r="2538" spans="1:13">
      <c r="A2538" s="620" t="s">
        <v>910</v>
      </c>
      <c r="B2538" s="621" t="s">
        <v>1029</v>
      </c>
      <c r="C2538" s="620" t="s">
        <v>1030</v>
      </c>
      <c r="D2538" s="620" t="s">
        <v>1030</v>
      </c>
      <c r="E2538" s="620" t="s">
        <v>1031</v>
      </c>
      <c r="F2538" s="1657" t="s">
        <v>1032</v>
      </c>
      <c r="G2538" s="1658"/>
      <c r="H2538" s="622" t="s">
        <v>1033</v>
      </c>
      <c r="I2538" s="623" t="s">
        <v>1034</v>
      </c>
      <c r="J2538" s="620" t="s">
        <v>1035</v>
      </c>
      <c r="K2538" s="620" t="s">
        <v>1036</v>
      </c>
      <c r="L2538" s="620" t="s">
        <v>1037</v>
      </c>
      <c r="M2538" s="624" t="s">
        <v>1038</v>
      </c>
    </row>
    <row r="2539" spans="1:13">
      <c r="A2539" s="625"/>
      <c r="B2539" s="626" t="s">
        <v>1039</v>
      </c>
      <c r="C2539" s="625" t="s">
        <v>1040</v>
      </c>
      <c r="D2539" s="625" t="s">
        <v>1041</v>
      </c>
      <c r="E2539" s="625" t="s">
        <v>1042</v>
      </c>
      <c r="F2539" s="1659" t="s">
        <v>1043</v>
      </c>
      <c r="G2539" s="1660"/>
      <c r="H2539" s="627" t="s">
        <v>1044</v>
      </c>
      <c r="I2539" s="625" t="s">
        <v>6</v>
      </c>
      <c r="J2539" s="628" t="s">
        <v>1045</v>
      </c>
      <c r="K2539" s="629" t="s">
        <v>1046</v>
      </c>
      <c r="L2539" s="625" t="s">
        <v>1047</v>
      </c>
      <c r="M2539" s="628" t="s">
        <v>1048</v>
      </c>
    </row>
    <row r="2540" spans="1:13" ht="12" customHeight="1">
      <c r="A2540" s="625"/>
      <c r="B2540" s="626" t="s">
        <v>1049</v>
      </c>
      <c r="C2540" s="625"/>
      <c r="D2540" s="625"/>
      <c r="E2540" s="625"/>
      <c r="F2540" s="630" t="s">
        <v>1050</v>
      </c>
      <c r="G2540" s="630" t="s">
        <v>1051</v>
      </c>
      <c r="H2540" s="631" t="s">
        <v>1052</v>
      </c>
      <c r="I2540" s="629" t="s">
        <v>1053</v>
      </c>
      <c r="J2540" s="625" t="s">
        <v>6</v>
      </c>
      <c r="K2540" s="629"/>
      <c r="L2540" s="625" t="s">
        <v>1054</v>
      </c>
      <c r="M2540" s="632"/>
    </row>
    <row r="2541" spans="1:13">
      <c r="A2541" s="625"/>
      <c r="B2541" s="626"/>
      <c r="C2541" s="625"/>
      <c r="D2541" s="625"/>
      <c r="E2541" s="625"/>
      <c r="F2541" s="633" t="s">
        <v>1055</v>
      </c>
      <c r="G2541" s="634" t="s">
        <v>1055</v>
      </c>
      <c r="H2541" s="628" t="s">
        <v>1056</v>
      </c>
      <c r="I2541" s="629" t="s">
        <v>1057</v>
      </c>
      <c r="J2541" s="625" t="s">
        <v>1058</v>
      </c>
      <c r="K2541" s="635"/>
      <c r="L2541" s="636" t="s">
        <v>1059</v>
      </c>
      <c r="M2541" s="632"/>
    </row>
    <row r="2542" spans="1:13" ht="89.25">
      <c r="A2542" s="720">
        <v>1</v>
      </c>
      <c r="B2542" s="693" t="s">
        <v>1236</v>
      </c>
      <c r="C2542" s="693" t="s">
        <v>1237</v>
      </c>
      <c r="D2542" s="695" t="s">
        <v>1238</v>
      </c>
      <c r="E2542" s="695" t="s">
        <v>1239</v>
      </c>
      <c r="F2542" s="678">
        <v>3</v>
      </c>
      <c r="G2542" s="721"/>
      <c r="H2542" s="721">
        <v>4</v>
      </c>
      <c r="I2542" s="721">
        <v>20</v>
      </c>
      <c r="J2542" s="721">
        <v>12</v>
      </c>
      <c r="K2542" s="721"/>
      <c r="L2542" s="721"/>
      <c r="M2542" s="693" t="s">
        <v>1240</v>
      </c>
    </row>
    <row r="2543" spans="1:13" ht="63.75">
      <c r="A2543" s="720">
        <v>2</v>
      </c>
      <c r="B2543" s="693" t="s">
        <v>1241</v>
      </c>
      <c r="C2543" s="693" t="s">
        <v>1242</v>
      </c>
      <c r="D2543" s="695" t="s">
        <v>1243</v>
      </c>
      <c r="E2543" s="695" t="s">
        <v>1244</v>
      </c>
      <c r="F2543" s="721">
        <v>5</v>
      </c>
      <c r="G2543" s="721"/>
      <c r="H2543" s="721">
        <v>10</v>
      </c>
      <c r="I2543" s="721">
        <v>30</v>
      </c>
      <c r="J2543" s="721">
        <v>30</v>
      </c>
      <c r="K2543" s="721">
        <v>5</v>
      </c>
      <c r="L2543" s="721">
        <v>5</v>
      </c>
      <c r="M2543" s="693" t="s">
        <v>1245</v>
      </c>
    </row>
    <row r="2544" spans="1:13" ht="51">
      <c r="A2544" s="720">
        <v>3</v>
      </c>
      <c r="B2544" s="693" t="s">
        <v>1246</v>
      </c>
      <c r="C2544" s="693" t="s">
        <v>1247</v>
      </c>
      <c r="D2544" s="695" t="s">
        <v>1248</v>
      </c>
      <c r="E2544" s="695" t="s">
        <v>1249</v>
      </c>
      <c r="F2544" s="721">
        <v>6</v>
      </c>
      <c r="G2544" s="721"/>
      <c r="H2544" s="722"/>
      <c r="I2544" s="721">
        <v>17</v>
      </c>
      <c r="J2544" s="721">
        <v>5</v>
      </c>
      <c r="K2544" s="721"/>
      <c r="L2544" s="721"/>
      <c r="M2544" s="693" t="s">
        <v>1250</v>
      </c>
    </row>
    <row r="2545" spans="1:13" ht="63.75">
      <c r="A2545" s="720">
        <v>4</v>
      </c>
      <c r="B2545" s="693" t="s">
        <v>1251</v>
      </c>
      <c r="C2545" s="695" t="s">
        <v>1252</v>
      </c>
      <c r="D2545" s="695" t="s">
        <v>1253</v>
      </c>
      <c r="E2545" s="695" t="s">
        <v>1254</v>
      </c>
      <c r="F2545" s="721">
        <v>5</v>
      </c>
      <c r="G2545" s="721"/>
      <c r="H2545" s="722"/>
      <c r="I2545" s="721">
        <v>15</v>
      </c>
      <c r="J2545" s="721">
        <v>15</v>
      </c>
      <c r="K2545" s="721">
        <v>15</v>
      </c>
      <c r="L2545" s="721"/>
      <c r="M2545" s="693" t="s">
        <v>1255</v>
      </c>
    </row>
    <row r="2546" spans="1:13" ht="63.75">
      <c r="A2546" s="720">
        <v>5</v>
      </c>
      <c r="B2546" s="693" t="s">
        <v>1256</v>
      </c>
      <c r="C2546" s="693" t="s">
        <v>1257</v>
      </c>
      <c r="D2546" s="695" t="s">
        <v>1258</v>
      </c>
      <c r="E2546" s="701" t="s">
        <v>1259</v>
      </c>
      <c r="F2546" s="721">
        <v>10</v>
      </c>
      <c r="G2546" s="721"/>
      <c r="H2546" s="722"/>
      <c r="I2546" s="721">
        <v>18</v>
      </c>
      <c r="J2546" s="721">
        <v>18</v>
      </c>
      <c r="K2546" s="721"/>
      <c r="L2546" s="721"/>
      <c r="M2546" s="693" t="s">
        <v>1260</v>
      </c>
    </row>
    <row r="2547" spans="1:13" ht="12.75" customHeight="1">
      <c r="A2547" s="723"/>
      <c r="B2547" s="723"/>
      <c r="C2547" s="609" t="s">
        <v>6</v>
      </c>
      <c r="D2547" s="574"/>
      <c r="E2547" s="723"/>
      <c r="F2547" s="724">
        <f t="shared" ref="F2547:K2547" si="2">SUM(F2542:F2546)</f>
        <v>29</v>
      </c>
      <c r="G2547" s="724">
        <f t="shared" si="2"/>
        <v>0</v>
      </c>
      <c r="H2547" s="724">
        <f t="shared" si="2"/>
        <v>14</v>
      </c>
      <c r="I2547" s="724">
        <f t="shared" si="2"/>
        <v>100</v>
      </c>
      <c r="J2547" s="724">
        <f t="shared" si="2"/>
        <v>80</v>
      </c>
      <c r="K2547" s="724">
        <f t="shared" si="2"/>
        <v>20</v>
      </c>
      <c r="L2547" s="723"/>
      <c r="M2547" s="723"/>
    </row>
    <row r="2548" spans="1:13" ht="12.75" customHeight="1">
      <c r="A2548" s="725"/>
      <c r="B2548" s="725"/>
      <c r="C2548" s="689"/>
      <c r="D2548" s="726"/>
      <c r="E2548" s="725"/>
      <c r="F2548" s="727"/>
      <c r="G2548" s="727"/>
      <c r="H2548" s="727"/>
      <c r="I2548" s="727"/>
      <c r="J2548" s="727"/>
      <c r="K2548" s="727"/>
      <c r="L2548" s="725"/>
      <c r="M2548" s="725"/>
    </row>
    <row r="2549" spans="1:13" ht="12.75" customHeight="1">
      <c r="A2549" s="725"/>
      <c r="B2549" s="725"/>
      <c r="C2549" s="689"/>
      <c r="D2549" s="726"/>
      <c r="E2549" s="725"/>
      <c r="F2549" s="727"/>
      <c r="G2549" s="727"/>
      <c r="H2549" s="727"/>
      <c r="I2549" s="727"/>
      <c r="J2549" s="727"/>
      <c r="K2549" s="727"/>
      <c r="L2549" s="725"/>
      <c r="M2549" s="725"/>
    </row>
    <row r="2550" spans="1:13" ht="12.75" customHeight="1">
      <c r="A2550" s="725"/>
      <c r="B2550" s="725"/>
      <c r="C2550" s="689"/>
      <c r="D2550" s="726"/>
      <c r="E2550" s="725"/>
      <c r="F2550" s="727"/>
      <c r="G2550" s="727"/>
      <c r="H2550" s="727"/>
      <c r="I2550" s="727"/>
      <c r="J2550" s="727"/>
      <c r="K2550" s="727"/>
      <c r="L2550" s="725"/>
      <c r="M2550" s="725"/>
    </row>
    <row r="2551" spans="1:13" ht="12.75" customHeight="1">
      <c r="A2551" s="725"/>
      <c r="B2551" s="725"/>
      <c r="C2551" s="689"/>
      <c r="D2551" s="726"/>
      <c r="E2551" s="725"/>
      <c r="F2551" s="727"/>
      <c r="G2551" s="727"/>
      <c r="H2551" s="727"/>
      <c r="I2551" s="727"/>
      <c r="J2551" s="727"/>
      <c r="K2551" s="727"/>
      <c r="L2551" s="725"/>
      <c r="M2551" s="725"/>
    </row>
    <row r="2552" spans="1:13" ht="12.75" customHeight="1">
      <c r="A2552" s="725"/>
      <c r="B2552" s="725"/>
      <c r="C2552" s="689"/>
      <c r="D2552" s="726"/>
      <c r="E2552" s="725"/>
      <c r="F2552" s="727"/>
      <c r="G2552" s="727"/>
      <c r="H2552" s="727"/>
      <c r="I2552" s="727"/>
      <c r="J2552" s="727"/>
      <c r="K2552" s="727"/>
      <c r="L2552" s="725"/>
      <c r="M2552" s="725"/>
    </row>
    <row r="2553" spans="1:13" ht="12.75" customHeight="1">
      <c r="A2553" s="725"/>
      <c r="B2553" s="725"/>
      <c r="C2553" s="689"/>
      <c r="D2553" s="726"/>
      <c r="E2553" s="725"/>
      <c r="F2553" s="727"/>
      <c r="G2553" s="727"/>
      <c r="H2553" s="727"/>
      <c r="I2553" s="727"/>
      <c r="J2553" s="727"/>
      <c r="K2553" s="727"/>
      <c r="L2553" s="725"/>
      <c r="M2553" s="725"/>
    </row>
    <row r="2554" spans="1:13" ht="12.75" customHeight="1">
      <c r="A2554" s="725"/>
      <c r="B2554" s="725"/>
      <c r="C2554" s="689"/>
      <c r="D2554" s="726"/>
      <c r="E2554" s="725"/>
      <c r="F2554" s="727"/>
      <c r="G2554" s="727"/>
      <c r="H2554" s="727"/>
      <c r="I2554" s="727"/>
      <c r="J2554" s="727"/>
      <c r="K2554" s="727"/>
      <c r="L2554" s="725"/>
      <c r="M2554" s="725"/>
    </row>
    <row r="2555" spans="1:13" ht="12.75" customHeight="1">
      <c r="A2555" s="725"/>
      <c r="B2555" s="725"/>
      <c r="C2555" s="689"/>
      <c r="D2555" s="726"/>
      <c r="E2555" s="725"/>
      <c r="F2555" s="727"/>
      <c r="G2555" s="727"/>
      <c r="H2555" s="727"/>
      <c r="I2555" s="727"/>
      <c r="J2555" s="727"/>
      <c r="K2555" s="727"/>
      <c r="L2555" s="725"/>
      <c r="M2555" s="725"/>
    </row>
    <row r="2556" spans="1:13" ht="12.75" customHeight="1">
      <c r="A2556" s="725"/>
      <c r="B2556" s="725"/>
      <c r="C2556" s="689"/>
      <c r="D2556" s="726"/>
      <c r="E2556" s="725"/>
      <c r="F2556" s="727"/>
      <c r="G2556" s="727"/>
      <c r="H2556" s="727"/>
      <c r="I2556" s="727"/>
      <c r="J2556" s="727"/>
      <c r="K2556" s="727"/>
      <c r="L2556" s="725"/>
      <c r="M2556" s="725"/>
    </row>
    <row r="2557" spans="1:13" ht="12.75" customHeight="1">
      <c r="A2557" s="725"/>
      <c r="B2557" s="725"/>
      <c r="C2557" s="689"/>
      <c r="D2557" s="726"/>
      <c r="E2557" s="725"/>
      <c r="F2557" s="727"/>
      <c r="G2557" s="727"/>
      <c r="H2557" s="727"/>
      <c r="I2557" s="727"/>
      <c r="J2557" s="727"/>
      <c r="K2557" s="727"/>
      <c r="L2557" s="725"/>
      <c r="M2557" s="725"/>
    </row>
    <row r="2558" spans="1:13" s="503" customFormat="1" ht="15" customHeight="1">
      <c r="A2558" s="1661" t="s">
        <v>907</v>
      </c>
      <c r="B2558" s="1661"/>
      <c r="C2558" s="1661"/>
      <c r="D2558" s="1661"/>
      <c r="E2558" s="1661"/>
      <c r="F2558" s="1661"/>
      <c r="G2558" s="1661"/>
      <c r="H2558" s="1661"/>
      <c r="I2558" s="1661"/>
      <c r="J2558" s="1661"/>
      <c r="K2558" s="1661"/>
      <c r="L2558" s="1661"/>
      <c r="M2558" s="1661"/>
    </row>
    <row r="2559" spans="1:13" s="503" customFormat="1" ht="15" customHeight="1">
      <c r="A2559" s="1661" t="s">
        <v>908</v>
      </c>
      <c r="B2559" s="1661"/>
      <c r="C2559" s="1661"/>
      <c r="D2559" s="1661"/>
      <c r="E2559" s="1661"/>
      <c r="F2559" s="1661"/>
      <c r="G2559" s="1661"/>
      <c r="H2559" s="1661"/>
      <c r="I2559" s="1661"/>
      <c r="J2559" s="1661"/>
      <c r="K2559" s="1661"/>
      <c r="L2559" s="1661"/>
      <c r="M2559" s="1661"/>
    </row>
    <row r="2560" spans="1:13" s="503" customFormat="1" ht="15">
      <c r="A2560" s="1662" t="s">
        <v>1261</v>
      </c>
      <c r="B2560" s="1662"/>
      <c r="C2560" s="1662"/>
      <c r="D2560" s="1662"/>
      <c r="E2560" s="1662"/>
      <c r="F2560" s="1662"/>
      <c r="G2560" s="1662"/>
      <c r="H2560" s="1662"/>
      <c r="I2560" s="1662"/>
      <c r="J2560" s="1662"/>
      <c r="K2560" s="1662"/>
      <c r="L2560" s="1662"/>
      <c r="M2560" s="565"/>
    </row>
    <row r="2561" spans="1:13" s="503" customFormat="1" ht="15">
      <c r="A2561" s="1663" t="s">
        <v>1262</v>
      </c>
      <c r="B2561" s="1663"/>
      <c r="C2561" s="1663"/>
      <c r="D2561" s="1663"/>
      <c r="E2561" s="1663"/>
      <c r="F2561" s="1663"/>
      <c r="G2561" s="1663"/>
      <c r="H2561" s="1663"/>
      <c r="I2561" s="1663"/>
      <c r="J2561" s="1663"/>
      <c r="K2561" s="1663"/>
      <c r="L2561" s="1663"/>
      <c r="M2561" s="565"/>
    </row>
    <row r="2562" spans="1:13" s="503" customFormat="1" ht="15">
      <c r="A2562" s="1664" t="s">
        <v>1263</v>
      </c>
      <c r="B2562" s="1664"/>
      <c r="C2562" s="1664"/>
      <c r="D2562" s="1664"/>
      <c r="E2562" s="1664"/>
      <c r="F2562" s="1664"/>
      <c r="G2562" s="1664"/>
      <c r="H2562" s="1664"/>
      <c r="I2562" s="1664"/>
      <c r="J2562" s="1664"/>
      <c r="K2562" s="1664"/>
      <c r="L2562" s="1664"/>
      <c r="M2562" s="565"/>
    </row>
    <row r="2563" spans="1:13" s="503" customFormat="1" ht="15">
      <c r="A2563" s="620" t="s">
        <v>910</v>
      </c>
      <c r="B2563" s="621" t="s">
        <v>1029</v>
      </c>
      <c r="C2563" s="620" t="s">
        <v>1030</v>
      </c>
      <c r="D2563" s="620" t="s">
        <v>1030</v>
      </c>
      <c r="E2563" s="620" t="s">
        <v>1031</v>
      </c>
      <c r="F2563" s="1657" t="s">
        <v>1032</v>
      </c>
      <c r="G2563" s="1658"/>
      <c r="H2563" s="622" t="s">
        <v>1033</v>
      </c>
      <c r="I2563" s="623" t="s">
        <v>1034</v>
      </c>
      <c r="J2563" s="620" t="s">
        <v>1035</v>
      </c>
      <c r="K2563" s="620" t="s">
        <v>1036</v>
      </c>
      <c r="L2563" s="620" t="s">
        <v>1037</v>
      </c>
      <c r="M2563" s="624" t="s">
        <v>1038</v>
      </c>
    </row>
    <row r="2564" spans="1:13" s="503" customFormat="1" ht="15">
      <c r="A2564" s="625"/>
      <c r="B2564" s="626" t="s">
        <v>1039</v>
      </c>
      <c r="C2564" s="625" t="s">
        <v>1040</v>
      </c>
      <c r="D2564" s="625" t="s">
        <v>1041</v>
      </c>
      <c r="E2564" s="625" t="s">
        <v>1042</v>
      </c>
      <c r="F2564" s="1659" t="s">
        <v>1043</v>
      </c>
      <c r="G2564" s="1660"/>
      <c r="H2564" s="627" t="s">
        <v>1044</v>
      </c>
      <c r="I2564" s="625" t="s">
        <v>6</v>
      </c>
      <c r="J2564" s="628" t="s">
        <v>1045</v>
      </c>
      <c r="K2564" s="629" t="s">
        <v>1046</v>
      </c>
      <c r="L2564" s="625" t="s">
        <v>1047</v>
      </c>
      <c r="M2564" s="628" t="s">
        <v>1048</v>
      </c>
    </row>
    <row r="2565" spans="1:13" s="503" customFormat="1" ht="15">
      <c r="A2565" s="625"/>
      <c r="B2565" s="626" t="s">
        <v>1049</v>
      </c>
      <c r="C2565" s="625"/>
      <c r="D2565" s="625"/>
      <c r="E2565" s="625"/>
      <c r="F2565" s="630" t="s">
        <v>1050</v>
      </c>
      <c r="G2565" s="630" t="s">
        <v>1051</v>
      </c>
      <c r="H2565" s="631" t="s">
        <v>1052</v>
      </c>
      <c r="I2565" s="629" t="s">
        <v>1053</v>
      </c>
      <c r="J2565" s="625" t="s">
        <v>6</v>
      </c>
      <c r="K2565" s="629"/>
      <c r="L2565" s="625" t="s">
        <v>1054</v>
      </c>
      <c r="M2565" s="632"/>
    </row>
    <row r="2566" spans="1:13" s="503" customFormat="1" ht="15">
      <c r="A2566" s="625"/>
      <c r="B2566" s="626"/>
      <c r="C2566" s="625"/>
      <c r="D2566" s="625"/>
      <c r="E2566" s="625"/>
      <c r="F2566" s="633" t="s">
        <v>1055</v>
      </c>
      <c r="G2566" s="634" t="s">
        <v>1055</v>
      </c>
      <c r="H2566" s="628" t="s">
        <v>1056</v>
      </c>
      <c r="I2566" s="629" t="s">
        <v>1057</v>
      </c>
      <c r="J2566" s="625" t="s">
        <v>1058</v>
      </c>
      <c r="K2566" s="635"/>
      <c r="L2566" s="636" t="s">
        <v>1059</v>
      </c>
      <c r="M2566" s="632"/>
    </row>
    <row r="2567" spans="1:13" s="503" customFormat="1" ht="51">
      <c r="A2567" s="720">
        <v>1</v>
      </c>
      <c r="B2567" s="693" t="s">
        <v>1264</v>
      </c>
      <c r="C2567" s="701" t="s">
        <v>1265</v>
      </c>
      <c r="D2567" s="693" t="s">
        <v>1266</v>
      </c>
      <c r="E2567" s="693" t="s">
        <v>1267</v>
      </c>
      <c r="F2567" s="728">
        <v>12</v>
      </c>
      <c r="G2567" s="729"/>
      <c r="H2567" s="730"/>
      <c r="I2567" s="728">
        <v>1.5</v>
      </c>
      <c r="J2567" s="728">
        <v>13.5</v>
      </c>
      <c r="K2567" s="728">
        <v>2</v>
      </c>
      <c r="L2567" s="729"/>
      <c r="M2567" s="693" t="s">
        <v>1268</v>
      </c>
    </row>
    <row r="2568" spans="1:13" s="503" customFormat="1" ht="51">
      <c r="A2568" s="720">
        <v>2</v>
      </c>
      <c r="B2568" s="693" t="s">
        <v>1269</v>
      </c>
      <c r="C2568" s="693" t="s">
        <v>1270</v>
      </c>
      <c r="D2568" s="693" t="s">
        <v>1271</v>
      </c>
      <c r="E2568" s="693" t="s">
        <v>1272</v>
      </c>
      <c r="F2568" s="728">
        <v>6</v>
      </c>
      <c r="G2568" s="729"/>
      <c r="H2568" s="730" t="s">
        <v>1273</v>
      </c>
      <c r="I2568" s="730" t="s">
        <v>1273</v>
      </c>
      <c r="J2568" s="728">
        <v>6</v>
      </c>
      <c r="K2568" s="730" t="s">
        <v>1273</v>
      </c>
      <c r="L2568" s="729"/>
      <c r="M2568" s="693" t="s">
        <v>1274</v>
      </c>
    </row>
    <row r="2569" spans="1:13" s="503" customFormat="1" ht="76.5">
      <c r="A2569" s="720">
        <v>3</v>
      </c>
      <c r="B2569" s="693" t="s">
        <v>1275</v>
      </c>
      <c r="C2569" s="693" t="s">
        <v>1276</v>
      </c>
      <c r="D2569" s="693" t="s">
        <v>1277</v>
      </c>
      <c r="E2569" s="693" t="s">
        <v>1278</v>
      </c>
      <c r="F2569" s="728">
        <v>1</v>
      </c>
      <c r="G2569" s="729"/>
      <c r="H2569" s="730" t="s">
        <v>1273</v>
      </c>
      <c r="I2569" s="730" t="s">
        <v>1273</v>
      </c>
      <c r="J2569" s="728">
        <v>2.5</v>
      </c>
      <c r="K2569" s="730" t="s">
        <v>1273</v>
      </c>
      <c r="L2569" s="729"/>
      <c r="M2569" s="693" t="s">
        <v>1279</v>
      </c>
    </row>
    <row r="2570" spans="1:13" s="503" customFormat="1" ht="127.5">
      <c r="A2570" s="720">
        <v>4</v>
      </c>
      <c r="B2570" s="693" t="s">
        <v>1280</v>
      </c>
      <c r="C2570" s="693" t="s">
        <v>1281</v>
      </c>
      <c r="D2570" s="693" t="s">
        <v>1282</v>
      </c>
      <c r="E2570" s="693" t="s">
        <v>1283</v>
      </c>
      <c r="F2570" s="728">
        <v>2</v>
      </c>
      <c r="G2570" s="729"/>
      <c r="H2570" s="730" t="s">
        <v>1273</v>
      </c>
      <c r="I2570" s="728">
        <v>0.6</v>
      </c>
      <c r="J2570" s="728">
        <v>6</v>
      </c>
      <c r="K2570" s="728">
        <v>1.5</v>
      </c>
      <c r="L2570" s="729"/>
      <c r="M2570" s="693" t="s">
        <v>1284</v>
      </c>
    </row>
    <row r="2571" spans="1:13" s="503" customFormat="1" ht="102">
      <c r="A2571" s="693">
        <v>6</v>
      </c>
      <c r="B2571" s="693" t="s">
        <v>1275</v>
      </c>
      <c r="C2571" s="693" t="s">
        <v>1224</v>
      </c>
      <c r="D2571" s="693" t="s">
        <v>1285</v>
      </c>
      <c r="E2571" s="693" t="s">
        <v>1286</v>
      </c>
      <c r="F2571" s="728">
        <v>1.5</v>
      </c>
      <c r="G2571" s="730" t="s">
        <v>1273</v>
      </c>
      <c r="H2571" s="730" t="s">
        <v>1273</v>
      </c>
      <c r="I2571" s="728">
        <v>1</v>
      </c>
      <c r="J2571" s="728">
        <v>5.5</v>
      </c>
      <c r="K2571" s="728">
        <v>0.5</v>
      </c>
      <c r="L2571" s="729"/>
      <c r="M2571" s="693" t="s">
        <v>1287</v>
      </c>
    </row>
    <row r="2572" spans="1:13" s="503" customFormat="1" ht="15">
      <c r="A2572" s="731"/>
      <c r="B2572" s="731"/>
      <c r="C2572" s="731"/>
      <c r="D2572" s="731"/>
      <c r="E2572" s="731"/>
      <c r="F2572" s="732"/>
      <c r="G2572" s="688"/>
      <c r="H2572" s="733"/>
      <c r="I2572" s="732"/>
      <c r="J2572" s="732"/>
      <c r="K2572" s="732"/>
      <c r="L2572" s="688"/>
      <c r="M2572" s="731"/>
    </row>
    <row r="2573" spans="1:13" s="503" customFormat="1" ht="15">
      <c r="A2573" s="731"/>
      <c r="B2573" s="731"/>
      <c r="C2573" s="731"/>
      <c r="D2573" s="731"/>
      <c r="E2573" s="731"/>
      <c r="F2573" s="732"/>
      <c r="G2573" s="688"/>
      <c r="H2573" s="733"/>
      <c r="I2573" s="732"/>
      <c r="J2573" s="732"/>
      <c r="K2573" s="732"/>
      <c r="L2573" s="688"/>
      <c r="M2573" s="731"/>
    </row>
    <row r="2574" spans="1:13" s="503" customFormat="1" ht="15">
      <c r="A2574" s="731"/>
      <c r="B2574" s="731"/>
      <c r="C2574" s="731"/>
      <c r="D2574" s="731"/>
      <c r="E2574" s="731"/>
      <c r="F2574" s="732"/>
      <c r="G2574" s="688"/>
      <c r="H2574" s="733"/>
      <c r="I2574" s="732"/>
      <c r="J2574" s="732"/>
      <c r="K2574" s="732"/>
      <c r="L2574" s="688"/>
      <c r="M2574" s="731"/>
    </row>
    <row r="2575" spans="1:13" s="503" customFormat="1" ht="15" customHeight="1">
      <c r="A2575" s="1661" t="s">
        <v>907</v>
      </c>
      <c r="B2575" s="1661"/>
      <c r="C2575" s="1661"/>
      <c r="D2575" s="1661"/>
      <c r="E2575" s="1661"/>
      <c r="F2575" s="1661"/>
      <c r="G2575" s="1661"/>
      <c r="H2575" s="1661"/>
      <c r="I2575" s="1661"/>
      <c r="J2575" s="1661"/>
      <c r="K2575" s="1661"/>
      <c r="L2575" s="1661"/>
      <c r="M2575" s="1661"/>
    </row>
    <row r="2576" spans="1:13" s="503" customFormat="1" ht="15" customHeight="1">
      <c r="A2576" s="1661" t="s">
        <v>908</v>
      </c>
      <c r="B2576" s="1661"/>
      <c r="C2576" s="1661"/>
      <c r="D2576" s="1661"/>
      <c r="E2576" s="1661"/>
      <c r="F2576" s="1661"/>
      <c r="G2576" s="1661"/>
      <c r="H2576" s="1661"/>
      <c r="I2576" s="1661"/>
      <c r="J2576" s="1661"/>
      <c r="K2576" s="1661"/>
      <c r="L2576" s="1661"/>
      <c r="M2576" s="1661"/>
    </row>
    <row r="2577" spans="1:13" s="503" customFormat="1" ht="15">
      <c r="A2577" s="1662" t="s">
        <v>1261</v>
      </c>
      <c r="B2577" s="1662"/>
      <c r="C2577" s="1662"/>
      <c r="D2577" s="1662"/>
      <c r="E2577" s="1662"/>
      <c r="F2577" s="1662"/>
      <c r="G2577" s="1662"/>
      <c r="H2577" s="1662"/>
      <c r="I2577" s="1662"/>
      <c r="J2577" s="1662"/>
      <c r="K2577" s="1662"/>
      <c r="L2577" s="1662"/>
      <c r="M2577" s="565"/>
    </row>
    <row r="2578" spans="1:13" s="503" customFormat="1" ht="15">
      <c r="A2578" s="1663" t="s">
        <v>1262</v>
      </c>
      <c r="B2578" s="1663"/>
      <c r="C2578" s="1663"/>
      <c r="D2578" s="1663"/>
      <c r="E2578" s="1663"/>
      <c r="F2578" s="1663"/>
      <c r="G2578" s="1663"/>
      <c r="H2578" s="1663"/>
      <c r="I2578" s="1663"/>
      <c r="J2578" s="1663"/>
      <c r="K2578" s="1663"/>
      <c r="L2578" s="1663"/>
      <c r="M2578" s="565"/>
    </row>
    <row r="2579" spans="1:13" s="503" customFormat="1" ht="15">
      <c r="A2579" s="1664" t="s">
        <v>1263</v>
      </c>
      <c r="B2579" s="1664"/>
      <c r="C2579" s="1664"/>
      <c r="D2579" s="1664"/>
      <c r="E2579" s="1664"/>
      <c r="F2579" s="1664"/>
      <c r="G2579" s="1664"/>
      <c r="H2579" s="1664"/>
      <c r="I2579" s="1664"/>
      <c r="J2579" s="1664"/>
      <c r="K2579" s="1664"/>
      <c r="L2579" s="1664"/>
      <c r="M2579" s="565"/>
    </row>
    <row r="2580" spans="1:13" s="503" customFormat="1" ht="15">
      <c r="A2580" s="620" t="s">
        <v>910</v>
      </c>
      <c r="B2580" s="621" t="s">
        <v>1029</v>
      </c>
      <c r="C2580" s="620" t="s">
        <v>1030</v>
      </c>
      <c r="D2580" s="620" t="s">
        <v>1030</v>
      </c>
      <c r="E2580" s="620" t="s">
        <v>1031</v>
      </c>
      <c r="F2580" s="1657" t="s">
        <v>1032</v>
      </c>
      <c r="G2580" s="1658"/>
      <c r="H2580" s="622" t="s">
        <v>1033</v>
      </c>
      <c r="I2580" s="623" t="s">
        <v>1034</v>
      </c>
      <c r="J2580" s="620" t="s">
        <v>1035</v>
      </c>
      <c r="K2580" s="620" t="s">
        <v>1036</v>
      </c>
      <c r="L2580" s="620" t="s">
        <v>1037</v>
      </c>
      <c r="M2580" s="624" t="s">
        <v>1038</v>
      </c>
    </row>
    <row r="2581" spans="1:13" s="503" customFormat="1" ht="15">
      <c r="A2581" s="625"/>
      <c r="B2581" s="626" t="s">
        <v>1039</v>
      </c>
      <c r="C2581" s="625" t="s">
        <v>1040</v>
      </c>
      <c r="D2581" s="625" t="s">
        <v>1041</v>
      </c>
      <c r="E2581" s="625" t="s">
        <v>1042</v>
      </c>
      <c r="F2581" s="1659" t="s">
        <v>1043</v>
      </c>
      <c r="G2581" s="1660"/>
      <c r="H2581" s="627" t="s">
        <v>1044</v>
      </c>
      <c r="I2581" s="625" t="s">
        <v>6</v>
      </c>
      <c r="J2581" s="628" t="s">
        <v>1045</v>
      </c>
      <c r="K2581" s="629" t="s">
        <v>1046</v>
      </c>
      <c r="L2581" s="625" t="s">
        <v>1047</v>
      </c>
      <c r="M2581" s="628" t="s">
        <v>1048</v>
      </c>
    </row>
    <row r="2582" spans="1:13" s="503" customFormat="1" ht="15">
      <c r="A2582" s="625"/>
      <c r="B2582" s="626" t="s">
        <v>1049</v>
      </c>
      <c r="C2582" s="625"/>
      <c r="D2582" s="625"/>
      <c r="E2582" s="625"/>
      <c r="F2582" s="630" t="s">
        <v>1050</v>
      </c>
      <c r="G2582" s="630" t="s">
        <v>1051</v>
      </c>
      <c r="H2582" s="631" t="s">
        <v>1052</v>
      </c>
      <c r="I2582" s="629" t="s">
        <v>1053</v>
      </c>
      <c r="J2582" s="625" t="s">
        <v>6</v>
      </c>
      <c r="K2582" s="629"/>
      <c r="L2582" s="625" t="s">
        <v>1054</v>
      </c>
      <c r="M2582" s="632"/>
    </row>
    <row r="2583" spans="1:13" s="503" customFormat="1" ht="15">
      <c r="A2583" s="625"/>
      <c r="B2583" s="626"/>
      <c r="C2583" s="625"/>
      <c r="D2583" s="625"/>
      <c r="E2583" s="625"/>
      <c r="F2583" s="633" t="s">
        <v>1055</v>
      </c>
      <c r="G2583" s="634" t="s">
        <v>1055</v>
      </c>
      <c r="H2583" s="628" t="s">
        <v>1056</v>
      </c>
      <c r="I2583" s="629" t="s">
        <v>1057</v>
      </c>
      <c r="J2583" s="625" t="s">
        <v>1058</v>
      </c>
      <c r="K2583" s="635"/>
      <c r="L2583" s="636" t="s">
        <v>1059</v>
      </c>
      <c r="M2583" s="632"/>
    </row>
    <row r="2584" spans="1:13" s="503" customFormat="1" ht="51">
      <c r="A2584" s="693">
        <v>7</v>
      </c>
      <c r="B2584" s="693" t="s">
        <v>1288</v>
      </c>
      <c r="C2584" s="693" t="s">
        <v>1289</v>
      </c>
      <c r="D2584" s="693" t="s">
        <v>1290</v>
      </c>
      <c r="E2584" s="693" t="s">
        <v>1291</v>
      </c>
      <c r="F2584" s="696">
        <v>0.3</v>
      </c>
      <c r="G2584" s="729"/>
      <c r="H2584" s="693"/>
      <c r="I2584" s="693"/>
      <c r="J2584" s="696">
        <v>0.6</v>
      </c>
      <c r="K2584" s="696">
        <v>0.2</v>
      </c>
      <c r="L2584" s="729"/>
      <c r="M2584" s="693" t="s">
        <v>1292</v>
      </c>
    </row>
    <row r="2585" spans="1:13" s="503" customFormat="1" ht="51">
      <c r="A2585" s="693">
        <v>8</v>
      </c>
      <c r="B2585" s="734" t="s">
        <v>1293</v>
      </c>
      <c r="C2585" s="693" t="s">
        <v>1294</v>
      </c>
      <c r="D2585" s="693" t="s">
        <v>1295</v>
      </c>
      <c r="E2585" s="693" t="s">
        <v>1296</v>
      </c>
      <c r="F2585" s="696">
        <v>3.5</v>
      </c>
      <c r="G2585" s="729"/>
      <c r="H2585" s="693"/>
      <c r="I2585" s="693"/>
      <c r="J2585" s="696">
        <v>4</v>
      </c>
      <c r="K2585" s="693"/>
      <c r="L2585" s="696"/>
      <c r="M2585" s="693" t="s">
        <v>1297</v>
      </c>
    </row>
    <row r="2586" spans="1:13" s="503" customFormat="1" ht="51">
      <c r="A2586" s="693">
        <v>9</v>
      </c>
      <c r="B2586" s="693" t="s">
        <v>1298</v>
      </c>
      <c r="C2586" s="693" t="s">
        <v>1299</v>
      </c>
      <c r="D2586" s="693" t="s">
        <v>1300</v>
      </c>
      <c r="E2586" s="693" t="s">
        <v>1301</v>
      </c>
      <c r="F2586" s="696">
        <v>1.5</v>
      </c>
      <c r="G2586" s="696"/>
      <c r="H2586" s="696"/>
      <c r="I2586" s="696"/>
      <c r="J2586" s="696">
        <v>2</v>
      </c>
      <c r="K2586" s="696"/>
      <c r="L2586" s="693"/>
      <c r="M2586" s="693" t="s">
        <v>1302</v>
      </c>
    </row>
    <row r="2587" spans="1:13" s="503" customFormat="1" ht="15">
      <c r="A2587" s="593"/>
      <c r="B2587" s="593"/>
      <c r="C2587" s="609" t="s">
        <v>6</v>
      </c>
      <c r="D2587" s="735"/>
      <c r="E2587" s="609"/>
      <c r="F2587" s="724">
        <f>SUM(F2567:F2586)</f>
        <v>27.8</v>
      </c>
      <c r="G2587" s="724">
        <f>SUM(G2567:G2586)</f>
        <v>0</v>
      </c>
      <c r="H2587" s="724">
        <f>SUM(H2567:H2586)</f>
        <v>0</v>
      </c>
      <c r="I2587" s="724">
        <f>SUM(I2567:I2586)</f>
        <v>3.1</v>
      </c>
      <c r="J2587" s="724">
        <f>SUM(J2567:J2586)</f>
        <v>40.1</v>
      </c>
      <c r="K2587" s="598"/>
      <c r="L2587" s="576"/>
      <c r="M2587" s="576"/>
    </row>
    <row r="2588" spans="1:13" s="503" customFormat="1" ht="15">
      <c r="A2588" s="595"/>
      <c r="B2588" s="595"/>
      <c r="C2588" s="689"/>
      <c r="D2588" s="736"/>
      <c r="E2588" s="689"/>
      <c r="F2588" s="727"/>
      <c r="G2588" s="727"/>
      <c r="H2588" s="727"/>
      <c r="I2588" s="727"/>
      <c r="J2588" s="727"/>
      <c r="K2588" s="737"/>
      <c r="L2588" s="738"/>
      <c r="M2588" s="738"/>
    </row>
    <row r="2589" spans="1:13" s="503" customFormat="1" ht="15">
      <c r="A2589" s="595"/>
      <c r="B2589" s="595"/>
      <c r="C2589" s="689"/>
      <c r="D2589" s="736"/>
      <c r="E2589" s="689"/>
      <c r="F2589" s="727"/>
      <c r="G2589" s="727"/>
      <c r="H2589" s="727"/>
      <c r="I2589" s="727"/>
      <c r="J2589" s="727"/>
      <c r="K2589" s="737"/>
      <c r="L2589" s="738"/>
      <c r="M2589" s="738"/>
    </row>
    <row r="2590" spans="1:13" s="503" customFormat="1" ht="15">
      <c r="A2590" s="595"/>
      <c r="B2590" s="595"/>
      <c r="C2590" s="689"/>
      <c r="D2590" s="736"/>
      <c r="E2590" s="689"/>
      <c r="F2590" s="727"/>
      <c r="G2590" s="727"/>
      <c r="H2590" s="727"/>
      <c r="I2590" s="727"/>
      <c r="J2590" s="727"/>
      <c r="K2590" s="737"/>
      <c r="L2590" s="738"/>
      <c r="M2590" s="738"/>
    </row>
    <row r="2591" spans="1:13" s="503" customFormat="1" ht="15">
      <c r="A2591" s="595"/>
      <c r="B2591" s="595"/>
      <c r="C2591" s="689"/>
      <c r="D2591" s="736"/>
      <c r="E2591" s="689"/>
      <c r="F2591" s="727"/>
      <c r="G2591" s="727"/>
      <c r="H2591" s="727"/>
      <c r="I2591" s="727"/>
      <c r="J2591" s="727"/>
      <c r="K2591" s="737"/>
      <c r="L2591" s="738"/>
      <c r="M2591" s="738"/>
    </row>
    <row r="2592" spans="1:13" s="503" customFormat="1" ht="15">
      <c r="A2592" s="595"/>
      <c r="B2592" s="595"/>
      <c r="C2592" s="689"/>
      <c r="D2592" s="736"/>
      <c r="E2592" s="689"/>
      <c r="F2592" s="727"/>
      <c r="G2592" s="727"/>
      <c r="H2592" s="727"/>
      <c r="I2592" s="727"/>
      <c r="J2592" s="727"/>
      <c r="K2592" s="737"/>
      <c r="L2592" s="738"/>
      <c r="M2592" s="738"/>
    </row>
    <row r="2593" spans="1:13" s="503" customFormat="1" ht="15">
      <c r="A2593" s="595"/>
      <c r="B2593" s="595"/>
      <c r="C2593" s="689"/>
      <c r="D2593" s="736"/>
      <c r="E2593" s="689"/>
      <c r="F2593" s="727"/>
      <c r="G2593" s="727"/>
      <c r="H2593" s="727"/>
      <c r="I2593" s="727"/>
      <c r="J2593" s="727"/>
      <c r="K2593" s="737"/>
      <c r="L2593" s="738"/>
      <c r="M2593" s="738"/>
    </row>
    <row r="2594" spans="1:13" s="503" customFormat="1" ht="15">
      <c r="A2594" s="595"/>
      <c r="B2594" s="595"/>
      <c r="C2594" s="689"/>
      <c r="D2594" s="736"/>
      <c r="E2594" s="689"/>
      <c r="F2594" s="727"/>
      <c r="G2594" s="727"/>
      <c r="H2594" s="727"/>
      <c r="I2594" s="727"/>
      <c r="J2594" s="727"/>
      <c r="K2594" s="737"/>
      <c r="L2594" s="738"/>
      <c r="M2594" s="738"/>
    </row>
    <row r="2595" spans="1:13" s="503" customFormat="1" ht="15">
      <c r="A2595" s="595"/>
      <c r="B2595" s="595"/>
      <c r="C2595" s="689"/>
      <c r="D2595" s="736"/>
      <c r="E2595" s="689"/>
      <c r="F2595" s="727"/>
      <c r="G2595" s="727"/>
      <c r="H2595" s="727"/>
      <c r="I2595" s="727"/>
      <c r="J2595" s="727"/>
      <c r="K2595" s="737"/>
      <c r="L2595" s="738"/>
      <c r="M2595" s="738"/>
    </row>
    <row r="2596" spans="1:13" s="503" customFormat="1" ht="15">
      <c r="A2596" s="595"/>
      <c r="B2596" s="595"/>
      <c r="C2596" s="689"/>
      <c r="D2596" s="736"/>
      <c r="E2596" s="689"/>
      <c r="F2596" s="727"/>
      <c r="G2596" s="727"/>
      <c r="H2596" s="727"/>
      <c r="I2596" s="727"/>
      <c r="J2596" s="727"/>
      <c r="K2596" s="737"/>
      <c r="L2596" s="738"/>
      <c r="M2596" s="738"/>
    </row>
    <row r="2597" spans="1:13" s="503" customFormat="1" ht="15">
      <c r="A2597" s="595"/>
      <c r="B2597" s="595"/>
      <c r="C2597" s="689"/>
      <c r="D2597" s="736"/>
      <c r="E2597" s="689"/>
      <c r="F2597" s="727"/>
      <c r="G2597" s="727"/>
      <c r="H2597" s="727"/>
      <c r="I2597" s="727"/>
      <c r="J2597" s="727"/>
      <c r="K2597" s="737"/>
      <c r="L2597" s="738"/>
      <c r="M2597" s="738"/>
    </row>
    <row r="2598" spans="1:13" s="503" customFormat="1" ht="15">
      <c r="A2598" s="595"/>
      <c r="B2598" s="595"/>
      <c r="C2598" s="689"/>
      <c r="D2598" s="736"/>
      <c r="E2598" s="689"/>
      <c r="F2598" s="727"/>
      <c r="G2598" s="727"/>
      <c r="H2598" s="727"/>
      <c r="I2598" s="727"/>
      <c r="J2598" s="727"/>
      <c r="K2598" s="737"/>
      <c r="L2598" s="738"/>
      <c r="M2598" s="738"/>
    </row>
    <row r="2599" spans="1:13" s="503" customFormat="1" ht="15">
      <c r="A2599" s="595"/>
      <c r="B2599" s="595"/>
      <c r="C2599" s="689"/>
      <c r="D2599" s="736"/>
      <c r="E2599" s="689"/>
      <c r="F2599" s="727"/>
      <c r="G2599" s="727"/>
      <c r="H2599" s="727"/>
      <c r="I2599" s="727"/>
      <c r="J2599" s="727"/>
      <c r="K2599" s="737"/>
      <c r="L2599" s="738"/>
      <c r="M2599" s="738"/>
    </row>
    <row r="2600" spans="1:13" s="503" customFormat="1" ht="15">
      <c r="A2600" s="595"/>
      <c r="B2600" s="595"/>
      <c r="C2600" s="689"/>
      <c r="D2600" s="736"/>
      <c r="E2600" s="689"/>
      <c r="F2600" s="727"/>
      <c r="G2600" s="727"/>
      <c r="H2600" s="727"/>
      <c r="I2600" s="727"/>
      <c r="J2600" s="727"/>
      <c r="K2600" s="737"/>
      <c r="L2600" s="738"/>
      <c r="M2600" s="738"/>
    </row>
    <row r="2601" spans="1:13" s="503" customFormat="1" ht="15">
      <c r="A2601" s="595"/>
      <c r="B2601" s="595"/>
      <c r="C2601" s="689"/>
      <c r="D2601" s="736"/>
      <c r="E2601" s="689"/>
      <c r="F2601" s="727"/>
      <c r="G2601" s="727"/>
      <c r="H2601" s="727"/>
      <c r="I2601" s="727"/>
      <c r="J2601" s="727"/>
      <c r="K2601" s="737"/>
      <c r="L2601" s="738"/>
      <c r="M2601" s="738"/>
    </row>
    <row r="2602" spans="1:13" s="503" customFormat="1" ht="15">
      <c r="A2602" s="595"/>
      <c r="B2602" s="595"/>
      <c r="C2602" s="689"/>
      <c r="D2602" s="736"/>
      <c r="E2602" s="689"/>
      <c r="F2602" s="727"/>
      <c r="G2602" s="727"/>
      <c r="H2602" s="727"/>
      <c r="I2602" s="727"/>
      <c r="J2602" s="727"/>
      <c r="K2602" s="737"/>
      <c r="L2602" s="738"/>
      <c r="M2602" s="738"/>
    </row>
    <row r="2603" spans="1:13" s="503" customFormat="1" ht="15">
      <c r="A2603" s="595"/>
      <c r="B2603" s="595"/>
      <c r="C2603" s="689"/>
      <c r="D2603" s="736"/>
      <c r="E2603" s="689"/>
      <c r="F2603" s="727"/>
      <c r="G2603" s="727"/>
      <c r="H2603" s="727"/>
      <c r="I2603" s="727"/>
      <c r="J2603" s="727"/>
      <c r="K2603" s="737"/>
      <c r="L2603" s="738"/>
      <c r="M2603" s="738"/>
    </row>
    <row r="2604" spans="1:13" s="503" customFormat="1" ht="15">
      <c r="A2604" s="595"/>
      <c r="B2604" s="595"/>
      <c r="C2604" s="689"/>
      <c r="D2604" s="736"/>
      <c r="E2604" s="689"/>
      <c r="F2604" s="727"/>
      <c r="G2604" s="727"/>
      <c r="H2604" s="727"/>
      <c r="I2604" s="727"/>
      <c r="J2604" s="727"/>
      <c r="K2604" s="737"/>
      <c r="L2604" s="738"/>
      <c r="M2604" s="738"/>
    </row>
    <row r="2605" spans="1:13" s="503" customFormat="1" ht="15">
      <c r="A2605" s="595"/>
      <c r="B2605" s="595"/>
      <c r="C2605" s="689"/>
      <c r="D2605" s="736"/>
      <c r="E2605" s="689"/>
      <c r="F2605" s="727"/>
      <c r="G2605" s="727"/>
      <c r="H2605" s="727"/>
      <c r="I2605" s="727"/>
      <c r="J2605" s="727"/>
      <c r="K2605" s="737"/>
      <c r="L2605" s="738"/>
      <c r="M2605" s="738"/>
    </row>
    <row r="2606" spans="1:13" s="503" customFormat="1" ht="15">
      <c r="A2606" s="595"/>
      <c r="B2606" s="595"/>
      <c r="C2606" s="689"/>
      <c r="D2606" s="736"/>
      <c r="E2606" s="689"/>
      <c r="F2606" s="727"/>
      <c r="G2606" s="727"/>
      <c r="H2606" s="727"/>
      <c r="I2606" s="727"/>
      <c r="J2606" s="727"/>
      <c r="K2606" s="737"/>
      <c r="L2606" s="738"/>
      <c r="M2606" s="738"/>
    </row>
    <row r="2607" spans="1:13" ht="12.75" customHeight="1">
      <c r="A2607" s="1661" t="s">
        <v>907</v>
      </c>
      <c r="B2607" s="1661"/>
      <c r="C2607" s="1661"/>
      <c r="D2607" s="1661"/>
      <c r="E2607" s="1661"/>
      <c r="F2607" s="1661"/>
      <c r="G2607" s="1661"/>
      <c r="H2607" s="1661"/>
      <c r="I2607" s="1661"/>
      <c r="J2607" s="1661"/>
      <c r="K2607" s="1661"/>
      <c r="L2607" s="1661"/>
      <c r="M2607" s="1661"/>
    </row>
    <row r="2608" spans="1:13">
      <c r="A2608" s="1661" t="s">
        <v>908</v>
      </c>
      <c r="B2608" s="1661"/>
      <c r="C2608" s="1661"/>
      <c r="D2608" s="1661"/>
      <c r="E2608" s="1661"/>
      <c r="F2608" s="1661"/>
      <c r="G2608" s="1661"/>
      <c r="H2608" s="1661"/>
      <c r="I2608" s="1661"/>
      <c r="J2608" s="1661"/>
      <c r="K2608" s="1661"/>
      <c r="L2608" s="1661"/>
      <c r="M2608" s="1661"/>
    </row>
    <row r="2609" spans="1:13">
      <c r="A2609" s="1662" t="s">
        <v>1303</v>
      </c>
      <c r="B2609" s="1662"/>
      <c r="C2609" s="1662"/>
      <c r="D2609" s="1662"/>
      <c r="E2609" s="1662"/>
      <c r="F2609" s="1662"/>
      <c r="G2609" s="1662"/>
      <c r="H2609" s="1662"/>
      <c r="I2609" s="1662"/>
      <c r="J2609" s="1662"/>
      <c r="K2609" s="1662"/>
      <c r="L2609" s="1662"/>
      <c r="M2609" s="1662"/>
    </row>
    <row r="2610" spans="1:13">
      <c r="A2610" s="1663" t="s">
        <v>1304</v>
      </c>
      <c r="B2610" s="1663"/>
      <c r="C2610" s="1663"/>
      <c r="D2610" s="1663"/>
      <c r="E2610" s="1663"/>
      <c r="F2610" s="1663"/>
      <c r="G2610" s="1663"/>
      <c r="H2610" s="1663"/>
      <c r="I2610" s="1663"/>
      <c r="J2610" s="1663"/>
      <c r="K2610" s="1663"/>
      <c r="L2610" s="1663"/>
      <c r="M2610" s="1663"/>
    </row>
    <row r="2611" spans="1:13">
      <c r="A2611" s="1664" t="s">
        <v>1305</v>
      </c>
      <c r="B2611" s="1664"/>
      <c r="C2611" s="1664"/>
      <c r="D2611" s="1664"/>
      <c r="E2611" s="1664"/>
      <c r="F2611" s="1664"/>
      <c r="G2611" s="1664"/>
      <c r="H2611" s="1664"/>
      <c r="I2611" s="1664"/>
      <c r="J2611" s="1664"/>
      <c r="K2611" s="1664"/>
      <c r="L2611" s="1664"/>
      <c r="M2611" s="1664"/>
    </row>
    <row r="2612" spans="1:13">
      <c r="A2612" s="620" t="s">
        <v>910</v>
      </c>
      <c r="B2612" s="621" t="s">
        <v>1029</v>
      </c>
      <c r="C2612" s="620" t="s">
        <v>1030</v>
      </c>
      <c r="D2612" s="620" t="s">
        <v>1030</v>
      </c>
      <c r="E2612" s="620" t="s">
        <v>1031</v>
      </c>
      <c r="F2612" s="1657" t="s">
        <v>1032</v>
      </c>
      <c r="G2612" s="1658"/>
      <c r="H2612" s="622" t="s">
        <v>1033</v>
      </c>
      <c r="I2612" s="623" t="s">
        <v>1034</v>
      </c>
      <c r="J2612" s="620" t="s">
        <v>1035</v>
      </c>
      <c r="K2612" s="620" t="s">
        <v>1036</v>
      </c>
      <c r="L2612" s="620" t="s">
        <v>1037</v>
      </c>
      <c r="M2612" s="624" t="s">
        <v>1038</v>
      </c>
    </row>
    <row r="2613" spans="1:13">
      <c r="A2613" s="625"/>
      <c r="B2613" s="626" t="s">
        <v>1039</v>
      </c>
      <c r="C2613" s="625" t="s">
        <v>1040</v>
      </c>
      <c r="D2613" s="625" t="s">
        <v>1041</v>
      </c>
      <c r="E2613" s="625" t="s">
        <v>1042</v>
      </c>
      <c r="F2613" s="1659" t="s">
        <v>1043</v>
      </c>
      <c r="G2613" s="1660"/>
      <c r="H2613" s="627" t="s">
        <v>1044</v>
      </c>
      <c r="I2613" s="625" t="s">
        <v>6</v>
      </c>
      <c r="J2613" s="628" t="s">
        <v>1045</v>
      </c>
      <c r="K2613" s="629" t="s">
        <v>1046</v>
      </c>
      <c r="L2613" s="625" t="s">
        <v>1047</v>
      </c>
      <c r="M2613" s="628" t="s">
        <v>1048</v>
      </c>
    </row>
    <row r="2614" spans="1:13">
      <c r="A2614" s="625"/>
      <c r="B2614" s="626" t="s">
        <v>1049</v>
      </c>
      <c r="C2614" s="625"/>
      <c r="D2614" s="625"/>
      <c r="E2614" s="625"/>
      <c r="F2614" s="630" t="s">
        <v>1050</v>
      </c>
      <c r="G2614" s="630" t="s">
        <v>1051</v>
      </c>
      <c r="H2614" s="631" t="s">
        <v>1052</v>
      </c>
      <c r="I2614" s="629" t="s">
        <v>1053</v>
      </c>
      <c r="J2614" s="625" t="s">
        <v>6</v>
      </c>
      <c r="K2614" s="629"/>
      <c r="L2614" s="625" t="s">
        <v>1054</v>
      </c>
      <c r="M2614" s="632"/>
    </row>
    <row r="2615" spans="1:13">
      <c r="A2615" s="625"/>
      <c r="B2615" s="626"/>
      <c r="C2615" s="625"/>
      <c r="D2615" s="625"/>
      <c r="E2615" s="625"/>
      <c r="F2615" s="633" t="s">
        <v>1055</v>
      </c>
      <c r="G2615" s="634" t="s">
        <v>1055</v>
      </c>
      <c r="H2615" s="628" t="s">
        <v>1056</v>
      </c>
      <c r="I2615" s="629" t="s">
        <v>1057</v>
      </c>
      <c r="J2615" s="625" t="s">
        <v>1058</v>
      </c>
      <c r="K2615" s="635"/>
      <c r="L2615" s="636" t="s">
        <v>1059</v>
      </c>
      <c r="M2615" s="632"/>
    </row>
    <row r="2616" spans="1:13" ht="75.75" customHeight="1">
      <c r="A2616" s="739">
        <v>1</v>
      </c>
      <c r="B2616" s="739" t="s">
        <v>1306</v>
      </c>
      <c r="C2616" s="1670" t="s">
        <v>1307</v>
      </c>
      <c r="D2616" s="740" t="s">
        <v>1308</v>
      </c>
      <c r="E2616" s="1673" t="s">
        <v>1309</v>
      </c>
      <c r="F2616" s="721" t="s">
        <v>1077</v>
      </c>
      <c r="G2616" s="721"/>
      <c r="H2616" s="722"/>
      <c r="I2616" s="721">
        <v>170</v>
      </c>
      <c r="J2616" s="721"/>
      <c r="K2616" s="721"/>
      <c r="L2616" s="741"/>
      <c r="M2616" s="739" t="s">
        <v>1310</v>
      </c>
    </row>
    <row r="2617" spans="1:13" ht="25.5">
      <c r="A2617" s="742"/>
      <c r="B2617" s="742"/>
      <c r="C2617" s="1671"/>
      <c r="D2617" s="740" t="s">
        <v>1311</v>
      </c>
      <c r="E2617" s="1674"/>
      <c r="F2617" s="721">
        <v>5</v>
      </c>
      <c r="G2617" s="721"/>
      <c r="H2617" s="722"/>
      <c r="I2617" s="721">
        <v>20</v>
      </c>
      <c r="J2617" s="721"/>
      <c r="K2617" s="721"/>
      <c r="L2617" s="741"/>
      <c r="M2617" s="742"/>
    </row>
    <row r="2618" spans="1:13" ht="25.5">
      <c r="A2618" s="743"/>
      <c r="B2618" s="743"/>
      <c r="C2618" s="1672"/>
      <c r="D2618" s="740" t="s">
        <v>1312</v>
      </c>
      <c r="E2618" s="1675"/>
      <c r="F2618" s="721">
        <v>5</v>
      </c>
      <c r="G2618" s="721"/>
      <c r="H2618" s="722"/>
      <c r="I2618" s="721">
        <v>50</v>
      </c>
      <c r="J2618" s="721"/>
      <c r="K2618" s="721"/>
      <c r="L2618" s="741"/>
      <c r="M2618" s="743"/>
    </row>
    <row r="2619" spans="1:13" ht="51">
      <c r="A2619" s="743">
        <v>2</v>
      </c>
      <c r="B2619" s="743" t="s">
        <v>1313</v>
      </c>
      <c r="C2619" s="744" t="s">
        <v>1314</v>
      </c>
      <c r="D2619" s="695" t="s">
        <v>1315</v>
      </c>
      <c r="E2619" s="695" t="s">
        <v>1316</v>
      </c>
      <c r="F2619" s="721">
        <v>150</v>
      </c>
      <c r="G2619" s="721"/>
      <c r="H2619" s="722"/>
      <c r="I2619" s="721">
        <v>35</v>
      </c>
      <c r="J2619" s="721"/>
      <c r="K2619" s="721"/>
      <c r="L2619" s="721"/>
      <c r="M2619" s="743" t="s">
        <v>1317</v>
      </c>
    </row>
    <row r="2620" spans="1:13" ht="51">
      <c r="A2620" s="693">
        <v>3</v>
      </c>
      <c r="B2620" s="693" t="s">
        <v>1318</v>
      </c>
      <c r="C2620" s="693" t="s">
        <v>1319</v>
      </c>
      <c r="D2620" s="695" t="s">
        <v>1320</v>
      </c>
      <c r="E2620" s="701" t="s">
        <v>1321</v>
      </c>
      <c r="F2620" s="721">
        <v>5.5</v>
      </c>
      <c r="G2620" s="721"/>
      <c r="H2620" s="722"/>
      <c r="I2620" s="721">
        <v>15</v>
      </c>
      <c r="J2620" s="721"/>
      <c r="K2620" s="721"/>
      <c r="L2620" s="721"/>
      <c r="M2620" s="693" t="s">
        <v>1322</v>
      </c>
    </row>
    <row r="2621" spans="1:13" ht="51">
      <c r="A2621" s="693">
        <v>4</v>
      </c>
      <c r="B2621" s="704" t="s">
        <v>1323</v>
      </c>
      <c r="C2621" s="693" t="s">
        <v>1324</v>
      </c>
      <c r="D2621" s="694" t="s">
        <v>1325</v>
      </c>
      <c r="E2621" s="695" t="s">
        <v>1326</v>
      </c>
      <c r="F2621" s="721" t="s">
        <v>1077</v>
      </c>
      <c r="G2621" s="721"/>
      <c r="H2621" s="721"/>
      <c r="I2621" s="721">
        <v>10</v>
      </c>
      <c r="J2621" s="721"/>
      <c r="K2621" s="721"/>
      <c r="L2621" s="721"/>
      <c r="M2621" s="693" t="s">
        <v>1327</v>
      </c>
    </row>
    <row r="2622" spans="1:13" ht="51">
      <c r="A2622" s="693">
        <v>5</v>
      </c>
      <c r="B2622" s="693" t="s">
        <v>1251</v>
      </c>
      <c r="C2622" s="693" t="s">
        <v>1328</v>
      </c>
      <c r="D2622" s="694" t="s">
        <v>1328</v>
      </c>
      <c r="E2622" s="695" t="s">
        <v>1329</v>
      </c>
      <c r="F2622" s="721">
        <v>2</v>
      </c>
      <c r="G2622" s="721"/>
      <c r="H2622" s="721"/>
      <c r="I2622" s="721"/>
      <c r="J2622" s="721"/>
      <c r="K2622" s="721"/>
      <c r="L2622" s="721"/>
      <c r="M2622" s="693" t="s">
        <v>1330</v>
      </c>
    </row>
    <row r="2623" spans="1:13">
      <c r="A2623" s="745"/>
      <c r="B2623" s="576"/>
      <c r="C2623" s="746" t="s">
        <v>6</v>
      </c>
      <c r="D2623" s="609"/>
      <c r="E2623" s="609"/>
      <c r="F2623" s="724">
        <f>SUM(F2616:F2622)</f>
        <v>167.5</v>
      </c>
      <c r="G2623" s="724">
        <f t="shared" ref="G2623:K2623" si="3">SUM(G2616:G2622)</f>
        <v>0</v>
      </c>
      <c r="H2623" s="724">
        <f t="shared" si="3"/>
        <v>0</v>
      </c>
      <c r="I2623" s="724">
        <f t="shared" si="3"/>
        <v>300</v>
      </c>
      <c r="J2623" s="724">
        <f t="shared" si="3"/>
        <v>0</v>
      </c>
      <c r="K2623" s="724">
        <f t="shared" si="3"/>
        <v>0</v>
      </c>
      <c r="L2623" s="747"/>
      <c r="M2623" s="576"/>
    </row>
    <row r="2624" spans="1:13">
      <c r="A2624" s="738"/>
      <c r="B2624" s="738"/>
      <c r="C2624" s="689"/>
      <c r="D2624" s="689"/>
      <c r="E2624" s="689"/>
      <c r="F2624" s="727"/>
      <c r="G2624" s="727"/>
      <c r="H2624" s="727"/>
      <c r="I2624" s="727"/>
      <c r="J2624" s="727"/>
      <c r="K2624" s="738"/>
      <c r="L2624" s="738"/>
      <c r="M2624" s="738"/>
    </row>
    <row r="2625" spans="1:13">
      <c r="A2625" s="738"/>
      <c r="B2625" s="738"/>
      <c r="C2625" s="689"/>
      <c r="D2625" s="689"/>
      <c r="E2625" s="689"/>
      <c r="F2625" s="727"/>
      <c r="G2625" s="727"/>
      <c r="H2625" s="727"/>
      <c r="I2625" s="727"/>
      <c r="J2625" s="727"/>
      <c r="K2625" s="738"/>
      <c r="L2625" s="738"/>
      <c r="M2625" s="738"/>
    </row>
    <row r="2626" spans="1:13">
      <c r="A2626" s="738"/>
      <c r="B2626" s="738"/>
      <c r="C2626" s="689"/>
      <c r="D2626" s="689"/>
      <c r="E2626" s="689"/>
      <c r="F2626" s="727"/>
      <c r="G2626" s="727"/>
      <c r="H2626" s="727"/>
      <c r="I2626" s="727"/>
      <c r="J2626" s="727"/>
      <c r="K2626" s="738"/>
      <c r="L2626" s="738"/>
      <c r="M2626" s="738"/>
    </row>
    <row r="2627" spans="1:13">
      <c r="A2627" s="738"/>
      <c r="B2627" s="738"/>
      <c r="C2627" s="689"/>
      <c r="D2627" s="689"/>
      <c r="E2627" s="689"/>
      <c r="F2627" s="727"/>
      <c r="G2627" s="727"/>
      <c r="H2627" s="727"/>
      <c r="I2627" s="727"/>
      <c r="J2627" s="727"/>
      <c r="K2627" s="738"/>
      <c r="L2627" s="738"/>
      <c r="M2627" s="738"/>
    </row>
    <row r="2628" spans="1:13" ht="15.75" customHeight="1">
      <c r="A2628" s="738"/>
      <c r="B2628" s="738"/>
      <c r="C2628" s="689"/>
      <c r="D2628" s="689"/>
      <c r="E2628" s="689"/>
      <c r="F2628" s="727"/>
      <c r="G2628" s="727"/>
      <c r="H2628" s="727"/>
      <c r="I2628" s="727"/>
      <c r="J2628" s="727"/>
      <c r="K2628" s="738"/>
      <c r="L2628" s="738"/>
      <c r="M2628" s="738"/>
    </row>
    <row r="2629" spans="1:13" ht="15.75" customHeight="1">
      <c r="A2629" s="738"/>
      <c r="B2629" s="738"/>
      <c r="C2629" s="689"/>
      <c r="D2629" s="689"/>
      <c r="E2629" s="689"/>
      <c r="F2629" s="727"/>
      <c r="G2629" s="727"/>
      <c r="H2629" s="727"/>
      <c r="I2629" s="727"/>
      <c r="J2629" s="727"/>
      <c r="K2629" s="738"/>
      <c r="L2629" s="738"/>
      <c r="M2629" s="738"/>
    </row>
    <row r="2630" spans="1:13" ht="15.75" customHeight="1">
      <c r="A2630" s="738"/>
      <c r="B2630" s="738"/>
      <c r="C2630" s="689"/>
      <c r="D2630" s="689"/>
      <c r="E2630" s="689"/>
      <c r="F2630" s="727"/>
      <c r="G2630" s="727"/>
      <c r="H2630" s="727"/>
      <c r="I2630" s="727"/>
      <c r="J2630" s="727"/>
      <c r="K2630" s="738"/>
      <c r="L2630" s="738"/>
      <c r="M2630" s="738"/>
    </row>
    <row r="2631" spans="1:13" ht="15.75" customHeight="1">
      <c r="A2631" s="738"/>
      <c r="B2631" s="738"/>
      <c r="C2631" s="689"/>
      <c r="D2631" s="689"/>
      <c r="E2631" s="689"/>
      <c r="F2631" s="727"/>
      <c r="G2631" s="727"/>
      <c r="H2631" s="727"/>
      <c r="I2631" s="727"/>
      <c r="J2631" s="727"/>
      <c r="K2631" s="738"/>
      <c r="L2631" s="738"/>
      <c r="M2631" s="738"/>
    </row>
    <row r="2632" spans="1:13" ht="15.75" customHeight="1">
      <c r="A2632" s="738"/>
      <c r="B2632" s="738"/>
      <c r="C2632" s="689"/>
      <c r="D2632" s="689"/>
      <c r="E2632" s="689"/>
      <c r="F2632" s="727"/>
      <c r="G2632" s="727"/>
      <c r="H2632" s="727"/>
      <c r="I2632" s="727"/>
      <c r="J2632" s="727"/>
      <c r="K2632" s="738"/>
      <c r="L2632" s="738"/>
      <c r="M2632" s="738"/>
    </row>
    <row r="2633" spans="1:13" ht="15" customHeight="1">
      <c r="A2633" s="1665" t="s">
        <v>907</v>
      </c>
      <c r="B2633" s="1665"/>
      <c r="C2633" s="1665"/>
      <c r="D2633" s="1665"/>
      <c r="E2633" s="1665"/>
      <c r="F2633" s="1665"/>
      <c r="G2633" s="1665"/>
      <c r="H2633" s="1665"/>
      <c r="I2633" s="1665"/>
      <c r="J2633" s="1665"/>
      <c r="K2633" s="1665"/>
      <c r="L2633" s="1665"/>
      <c r="M2633" s="1665"/>
    </row>
    <row r="2634" spans="1:13" ht="12.75" customHeight="1">
      <c r="A2634" s="1665" t="s">
        <v>908</v>
      </c>
      <c r="B2634" s="1665"/>
      <c r="C2634" s="1665"/>
      <c r="D2634" s="1665"/>
      <c r="E2634" s="1665"/>
      <c r="F2634" s="1665"/>
      <c r="G2634" s="1665"/>
      <c r="H2634" s="1665"/>
      <c r="I2634" s="1665"/>
      <c r="J2634" s="1665"/>
      <c r="K2634" s="1665"/>
      <c r="L2634" s="1665"/>
      <c r="M2634" s="1665"/>
    </row>
    <row r="2635" spans="1:13" ht="12.75" customHeight="1">
      <c r="A2635" s="1662" t="s">
        <v>1233</v>
      </c>
      <c r="B2635" s="1662"/>
      <c r="C2635" s="1662"/>
      <c r="D2635" s="1662"/>
      <c r="E2635" s="1662"/>
      <c r="F2635" s="1662"/>
      <c r="G2635" s="1662"/>
      <c r="H2635" s="1662"/>
      <c r="I2635" s="1662"/>
      <c r="J2635" s="1662"/>
      <c r="K2635" s="1662"/>
      <c r="L2635" s="1662"/>
      <c r="M2635" s="748"/>
    </row>
    <row r="2636" spans="1:13">
      <c r="A2636" s="614" t="s">
        <v>1331</v>
      </c>
      <c r="B2636" s="614"/>
      <c r="C2636" s="615"/>
      <c r="D2636" s="615"/>
      <c r="E2636" s="615"/>
      <c r="F2636" s="616"/>
      <c r="G2636" s="617"/>
      <c r="H2636" s="617"/>
      <c r="I2636" s="617"/>
      <c r="J2636" s="618"/>
      <c r="K2636" s="618"/>
      <c r="L2636" s="618"/>
    </row>
    <row r="2637" spans="1:13">
      <c r="A2637" s="1656" t="s">
        <v>1332</v>
      </c>
      <c r="B2637" s="1656"/>
      <c r="C2637" s="1656"/>
      <c r="D2637" s="1656"/>
      <c r="E2637" s="1656"/>
      <c r="F2637" s="1656"/>
      <c r="G2637" s="1656"/>
      <c r="H2637" s="1656"/>
      <c r="I2637" s="1656"/>
      <c r="J2637" s="1656"/>
      <c r="K2637" s="1656"/>
      <c r="L2637" s="1656"/>
      <c r="M2637" s="1656"/>
    </row>
    <row r="2638" spans="1:13">
      <c r="A2638" s="630" t="s">
        <v>910</v>
      </c>
      <c r="B2638" s="630" t="s">
        <v>1030</v>
      </c>
      <c r="C2638" s="630" t="s">
        <v>1030</v>
      </c>
      <c r="D2638" s="630" t="s">
        <v>1030</v>
      </c>
      <c r="E2638" s="630" t="s">
        <v>1031</v>
      </c>
      <c r="F2638" s="1666" t="s">
        <v>1032</v>
      </c>
      <c r="G2638" s="1667"/>
      <c r="H2638" s="749" t="s">
        <v>1033</v>
      </c>
      <c r="I2638" s="750" t="s">
        <v>1034</v>
      </c>
      <c r="J2638" s="630" t="s">
        <v>1035</v>
      </c>
      <c r="K2638" s="630" t="s">
        <v>1036</v>
      </c>
      <c r="L2638" s="630" t="s">
        <v>1037</v>
      </c>
      <c r="M2638" s="751" t="s">
        <v>1038</v>
      </c>
    </row>
    <row r="2639" spans="1:13">
      <c r="A2639" s="634"/>
      <c r="B2639" s="752" t="s">
        <v>1049</v>
      </c>
      <c r="C2639" s="634" t="s">
        <v>1040</v>
      </c>
      <c r="D2639" s="634" t="s">
        <v>1041</v>
      </c>
      <c r="E2639" s="634" t="s">
        <v>1042</v>
      </c>
      <c r="F2639" s="1668" t="s">
        <v>1043</v>
      </c>
      <c r="G2639" s="1669"/>
      <c r="H2639" s="753" t="s">
        <v>1044</v>
      </c>
      <c r="I2639" s="634" t="s">
        <v>6</v>
      </c>
      <c r="J2639" s="754" t="s">
        <v>1045</v>
      </c>
      <c r="K2639" s="755" t="s">
        <v>1046</v>
      </c>
      <c r="L2639" s="634" t="s">
        <v>1047</v>
      </c>
      <c r="M2639" s="754" t="s">
        <v>1048</v>
      </c>
    </row>
    <row r="2640" spans="1:13">
      <c r="A2640" s="634"/>
      <c r="B2640" s="752"/>
      <c r="C2640" s="634"/>
      <c r="D2640" s="634"/>
      <c r="E2640" s="634"/>
      <c r="F2640" s="630" t="s">
        <v>1050</v>
      </c>
      <c r="G2640" s="630" t="s">
        <v>1051</v>
      </c>
      <c r="H2640" s="756" t="s">
        <v>1052</v>
      </c>
      <c r="I2640" s="755" t="s">
        <v>1053</v>
      </c>
      <c r="J2640" s="634" t="s">
        <v>6</v>
      </c>
      <c r="K2640" s="755"/>
      <c r="L2640" s="634" t="s">
        <v>1054</v>
      </c>
      <c r="M2640" s="757"/>
    </row>
    <row r="2641" spans="1:13">
      <c r="A2641" s="634"/>
      <c r="B2641" s="752"/>
      <c r="C2641" s="634"/>
      <c r="D2641" s="634"/>
      <c r="E2641" s="634"/>
      <c r="F2641" s="633" t="s">
        <v>1055</v>
      </c>
      <c r="G2641" s="634" t="s">
        <v>1055</v>
      </c>
      <c r="H2641" s="754" t="s">
        <v>1056</v>
      </c>
      <c r="I2641" s="755" t="s">
        <v>1057</v>
      </c>
      <c r="J2641" s="634" t="s">
        <v>1058</v>
      </c>
      <c r="K2641" s="758"/>
      <c r="L2641" s="759" t="s">
        <v>1059</v>
      </c>
      <c r="M2641" s="757"/>
    </row>
    <row r="2642" spans="1:13" ht="63.75">
      <c r="A2642" s="693">
        <v>1</v>
      </c>
      <c r="B2642" s="693" t="s">
        <v>1333</v>
      </c>
      <c r="C2642" s="693" t="s">
        <v>1334</v>
      </c>
      <c r="D2642" s="695" t="s">
        <v>1335</v>
      </c>
      <c r="E2642" s="701" t="s">
        <v>1336</v>
      </c>
      <c r="F2642" s="721">
        <v>18.5</v>
      </c>
      <c r="G2642" s="721"/>
      <c r="H2642" s="722">
        <v>10</v>
      </c>
      <c r="I2642" s="721">
        <v>28.5</v>
      </c>
      <c r="J2642" s="721">
        <v>124.5</v>
      </c>
      <c r="K2642" s="721">
        <v>36</v>
      </c>
      <c r="L2642" s="721"/>
      <c r="M2642" s="693" t="s">
        <v>1337</v>
      </c>
    </row>
    <row r="2643" spans="1:13" ht="51">
      <c r="A2643" s="693">
        <v>2</v>
      </c>
      <c r="B2643" s="693" t="s">
        <v>1338</v>
      </c>
      <c r="C2643" s="695" t="s">
        <v>1339</v>
      </c>
      <c r="D2643" s="695" t="s">
        <v>1340</v>
      </c>
      <c r="E2643" s="695" t="s">
        <v>1341</v>
      </c>
      <c r="F2643" s="721">
        <v>1.3</v>
      </c>
      <c r="G2643" s="721"/>
      <c r="H2643" s="722">
        <v>2.7</v>
      </c>
      <c r="I2643" s="721">
        <v>4</v>
      </c>
      <c r="J2643" s="721">
        <v>12</v>
      </c>
      <c r="K2643" s="721"/>
      <c r="L2643" s="721"/>
      <c r="M2643" s="693" t="s">
        <v>1342</v>
      </c>
    </row>
    <row r="2644" spans="1:13" ht="63.75">
      <c r="A2644" s="693">
        <v>3</v>
      </c>
      <c r="B2644" s="693" t="s">
        <v>1343</v>
      </c>
      <c r="C2644" s="693" t="s">
        <v>1270</v>
      </c>
      <c r="D2644" s="695" t="s">
        <v>1344</v>
      </c>
      <c r="E2644" s="695" t="s">
        <v>1345</v>
      </c>
      <c r="F2644" s="721">
        <v>12</v>
      </c>
      <c r="G2644" s="721"/>
      <c r="H2644" s="722">
        <v>30</v>
      </c>
      <c r="I2644" s="721">
        <v>47</v>
      </c>
      <c r="J2644" s="721">
        <v>80</v>
      </c>
      <c r="K2644" s="721">
        <v>18</v>
      </c>
      <c r="L2644" s="721"/>
      <c r="M2644" s="693" t="s">
        <v>1346</v>
      </c>
    </row>
    <row r="2645" spans="1:13" ht="63.75">
      <c r="A2645" s="693">
        <v>4</v>
      </c>
      <c r="B2645" s="693" t="s">
        <v>1347</v>
      </c>
      <c r="C2645" s="693" t="s">
        <v>1348</v>
      </c>
      <c r="D2645" s="695" t="s">
        <v>1349</v>
      </c>
      <c r="E2645" s="695" t="s">
        <v>1350</v>
      </c>
      <c r="F2645" s="721">
        <v>10</v>
      </c>
      <c r="G2645" s="721"/>
      <c r="H2645" s="722">
        <v>6</v>
      </c>
      <c r="I2645" s="721">
        <v>16</v>
      </c>
      <c r="J2645" s="721">
        <v>34</v>
      </c>
      <c r="K2645" s="721">
        <v>8</v>
      </c>
      <c r="L2645" s="721"/>
      <c r="M2645" s="693" t="s">
        <v>1351</v>
      </c>
    </row>
    <row r="2646" spans="1:13" ht="63.75">
      <c r="A2646" s="693">
        <v>5</v>
      </c>
      <c r="B2646" s="693" t="s">
        <v>1352</v>
      </c>
      <c r="C2646" s="693" t="s">
        <v>1353</v>
      </c>
      <c r="D2646" s="695" t="s">
        <v>1354</v>
      </c>
      <c r="E2646" s="695" t="s">
        <v>1355</v>
      </c>
      <c r="F2646" s="721">
        <v>1.2</v>
      </c>
      <c r="G2646" s="721"/>
      <c r="H2646" s="722">
        <v>1.8</v>
      </c>
      <c r="I2646" s="721">
        <v>3</v>
      </c>
      <c r="J2646" s="721">
        <v>7</v>
      </c>
      <c r="K2646" s="721">
        <v>2</v>
      </c>
      <c r="L2646" s="721"/>
      <c r="M2646" s="693" t="s">
        <v>1356</v>
      </c>
    </row>
    <row r="2647" spans="1:13" ht="63.75">
      <c r="A2647" s="693">
        <v>6</v>
      </c>
      <c r="B2647" s="693" t="s">
        <v>1357</v>
      </c>
      <c r="C2647" s="693" t="s">
        <v>1358</v>
      </c>
      <c r="D2647" s="694" t="s">
        <v>1359</v>
      </c>
      <c r="E2647" s="695" t="s">
        <v>1360</v>
      </c>
      <c r="F2647" s="721">
        <v>3</v>
      </c>
      <c r="G2647" s="721"/>
      <c r="H2647" s="721">
        <v>5</v>
      </c>
      <c r="I2647" s="721">
        <v>8</v>
      </c>
      <c r="J2647" s="721">
        <v>8</v>
      </c>
      <c r="K2647" s="721"/>
      <c r="L2647" s="721"/>
      <c r="M2647" s="693" t="s">
        <v>1361</v>
      </c>
    </row>
    <row r="2648" spans="1:13">
      <c r="A2648" s="760"/>
      <c r="B2648" s="761" t="s">
        <v>6</v>
      </c>
      <c r="C2648" s="760"/>
      <c r="D2648" s="760"/>
      <c r="E2648" s="760"/>
      <c r="F2648" s="762">
        <f>SUM(F2642:F2647)</f>
        <v>46</v>
      </c>
      <c r="G2648" s="762">
        <f t="shared" ref="G2648:K2648" si="4">SUM(G2642:G2647)</f>
        <v>0</v>
      </c>
      <c r="H2648" s="762">
        <f t="shared" si="4"/>
        <v>55.5</v>
      </c>
      <c r="I2648" s="762">
        <f t="shared" si="4"/>
        <v>106.5</v>
      </c>
      <c r="J2648" s="762">
        <f t="shared" si="4"/>
        <v>265.5</v>
      </c>
      <c r="K2648" s="762">
        <f t="shared" si="4"/>
        <v>64</v>
      </c>
      <c r="L2648" s="760"/>
      <c r="M2648" s="763"/>
    </row>
    <row r="2649" spans="1:13" ht="12.75" customHeight="1">
      <c r="M2649" s="764"/>
    </row>
    <row r="2650" spans="1:13">
      <c r="M2650" s="764"/>
    </row>
    <row r="2652" spans="1:13">
      <c r="A2652" s="765"/>
      <c r="B2652" s="765"/>
      <c r="C2652" s="765"/>
      <c r="D2652" s="765"/>
      <c r="E2652" s="765"/>
      <c r="F2652" s="765"/>
      <c r="G2652" s="765"/>
      <c r="H2652" s="765"/>
      <c r="I2652" s="765"/>
    </row>
    <row r="2653" spans="1:13">
      <c r="A2653" s="765"/>
      <c r="B2653" s="765"/>
      <c r="C2653" s="765"/>
      <c r="D2653" s="765"/>
      <c r="E2653" s="765"/>
      <c r="F2653" s="765"/>
      <c r="G2653" s="765"/>
      <c r="H2653" s="765"/>
      <c r="I2653" s="765"/>
    </row>
    <row r="2654" spans="1:13">
      <c r="A2654" s="765"/>
      <c r="B2654" s="765"/>
      <c r="C2654" s="765"/>
      <c r="D2654" s="765"/>
      <c r="E2654" s="765"/>
      <c r="F2654" s="765"/>
      <c r="G2654" s="765"/>
      <c r="H2654" s="765"/>
      <c r="I2654" s="765"/>
    </row>
    <row r="2655" spans="1:13" ht="12.75" customHeight="1">
      <c r="A2655" s="1661" t="s">
        <v>907</v>
      </c>
      <c r="B2655" s="1661"/>
      <c r="C2655" s="1661"/>
      <c r="D2655" s="1661"/>
      <c r="E2655" s="1661"/>
      <c r="F2655" s="1661"/>
      <c r="G2655" s="1661"/>
      <c r="H2655" s="1661"/>
      <c r="I2655" s="1661"/>
      <c r="J2655" s="1661"/>
      <c r="K2655" s="1661"/>
      <c r="L2655" s="1661"/>
      <c r="M2655" s="1661"/>
    </row>
    <row r="2656" spans="1:13">
      <c r="A2656" s="1661" t="s">
        <v>908</v>
      </c>
      <c r="B2656" s="1661"/>
      <c r="C2656" s="1661"/>
      <c r="D2656" s="1661"/>
      <c r="E2656" s="1661"/>
      <c r="F2656" s="1661"/>
      <c r="G2656" s="1661"/>
      <c r="H2656" s="1661"/>
      <c r="I2656" s="1661"/>
      <c r="J2656" s="1661"/>
      <c r="K2656" s="1661"/>
      <c r="L2656" s="1661"/>
      <c r="M2656" s="1661"/>
    </row>
    <row r="2657" spans="1:13">
      <c r="A2657" s="1662" t="s">
        <v>1303</v>
      </c>
      <c r="B2657" s="1662"/>
      <c r="C2657" s="1662"/>
      <c r="D2657" s="1662"/>
      <c r="E2657" s="1662"/>
      <c r="F2657" s="1662"/>
      <c r="G2657" s="1662"/>
      <c r="H2657" s="1662"/>
      <c r="I2657" s="1662"/>
      <c r="J2657" s="1662"/>
      <c r="K2657" s="1662"/>
      <c r="L2657" s="1662"/>
      <c r="M2657" s="1662"/>
    </row>
    <row r="2658" spans="1:13">
      <c r="A2658" s="1663" t="s">
        <v>1362</v>
      </c>
      <c r="B2658" s="1663"/>
      <c r="C2658" s="1663"/>
      <c r="D2658" s="1663"/>
      <c r="E2658" s="1663"/>
      <c r="F2658" s="1663"/>
      <c r="G2658" s="1663"/>
      <c r="H2658" s="1663"/>
      <c r="I2658" s="1663"/>
      <c r="J2658" s="1663"/>
      <c r="K2658" s="1663"/>
      <c r="L2658" s="1663"/>
      <c r="M2658" s="1663"/>
    </row>
    <row r="2659" spans="1:13">
      <c r="A2659" s="1664" t="s">
        <v>1363</v>
      </c>
      <c r="B2659" s="1664"/>
      <c r="C2659" s="1664"/>
      <c r="D2659" s="1664"/>
      <c r="E2659" s="1664"/>
      <c r="F2659" s="1664"/>
      <c r="G2659" s="1664"/>
      <c r="H2659" s="1664"/>
      <c r="I2659" s="1664"/>
      <c r="J2659" s="1664"/>
      <c r="K2659" s="1664"/>
      <c r="L2659" s="1664"/>
      <c r="M2659" s="1664"/>
    </row>
    <row r="2660" spans="1:13">
      <c r="A2660" s="620" t="s">
        <v>910</v>
      </c>
      <c r="B2660" s="621" t="s">
        <v>1029</v>
      </c>
      <c r="C2660" s="620" t="s">
        <v>1030</v>
      </c>
      <c r="D2660" s="620" t="s">
        <v>1030</v>
      </c>
      <c r="E2660" s="620" t="s">
        <v>1031</v>
      </c>
      <c r="F2660" s="1657" t="s">
        <v>1032</v>
      </c>
      <c r="G2660" s="1658"/>
      <c r="H2660" s="622" t="s">
        <v>1033</v>
      </c>
      <c r="I2660" s="623" t="s">
        <v>1034</v>
      </c>
      <c r="J2660" s="620" t="s">
        <v>1035</v>
      </c>
      <c r="K2660" s="620" t="s">
        <v>1036</v>
      </c>
      <c r="L2660" s="620" t="s">
        <v>1037</v>
      </c>
      <c r="M2660" s="624" t="s">
        <v>1038</v>
      </c>
    </row>
    <row r="2661" spans="1:13">
      <c r="A2661" s="625"/>
      <c r="B2661" s="626" t="s">
        <v>1039</v>
      </c>
      <c r="C2661" s="625" t="s">
        <v>1040</v>
      </c>
      <c r="D2661" s="625" t="s">
        <v>1041</v>
      </c>
      <c r="E2661" s="625" t="s">
        <v>1042</v>
      </c>
      <c r="F2661" s="1659" t="s">
        <v>1043</v>
      </c>
      <c r="G2661" s="1660"/>
      <c r="H2661" s="627" t="s">
        <v>1044</v>
      </c>
      <c r="I2661" s="625" t="s">
        <v>6</v>
      </c>
      <c r="J2661" s="628" t="s">
        <v>1045</v>
      </c>
      <c r="K2661" s="629" t="s">
        <v>1046</v>
      </c>
      <c r="L2661" s="625" t="s">
        <v>1047</v>
      </c>
      <c r="M2661" s="628" t="s">
        <v>1048</v>
      </c>
    </row>
    <row r="2662" spans="1:13">
      <c r="A2662" s="625"/>
      <c r="B2662" s="626" t="s">
        <v>1049</v>
      </c>
      <c r="C2662" s="625"/>
      <c r="D2662" s="625"/>
      <c r="E2662" s="625"/>
      <c r="F2662" s="630" t="s">
        <v>1050</v>
      </c>
      <c r="G2662" s="630" t="s">
        <v>1051</v>
      </c>
      <c r="H2662" s="631" t="s">
        <v>1052</v>
      </c>
      <c r="I2662" s="629" t="s">
        <v>1053</v>
      </c>
      <c r="J2662" s="625" t="s">
        <v>6</v>
      </c>
      <c r="K2662" s="629"/>
      <c r="L2662" s="625" t="s">
        <v>1054</v>
      </c>
      <c r="M2662" s="632"/>
    </row>
    <row r="2663" spans="1:13">
      <c r="A2663" s="625"/>
      <c r="B2663" s="626"/>
      <c r="C2663" s="625"/>
      <c r="D2663" s="625"/>
      <c r="E2663" s="625"/>
      <c r="F2663" s="633" t="s">
        <v>1055</v>
      </c>
      <c r="G2663" s="634" t="s">
        <v>1055</v>
      </c>
      <c r="H2663" s="628" t="s">
        <v>1056</v>
      </c>
      <c r="I2663" s="629" t="s">
        <v>1057</v>
      </c>
      <c r="J2663" s="625" t="s">
        <v>1058</v>
      </c>
      <c r="K2663" s="635"/>
      <c r="L2663" s="636" t="s">
        <v>1059</v>
      </c>
      <c r="M2663" s="632"/>
    </row>
    <row r="2664" spans="1:13" ht="51">
      <c r="A2664" s="739">
        <v>1</v>
      </c>
      <c r="B2664" s="739" t="s">
        <v>1318</v>
      </c>
      <c r="C2664" s="739" t="s">
        <v>1319</v>
      </c>
      <c r="D2664" s="766" t="s">
        <v>1364</v>
      </c>
      <c r="E2664" s="767" t="s">
        <v>1365</v>
      </c>
      <c r="F2664" s="768">
        <v>6</v>
      </c>
      <c r="G2664" s="768"/>
      <c r="H2664" s="769"/>
      <c r="I2664" s="768">
        <v>16</v>
      </c>
      <c r="J2664" s="768"/>
      <c r="K2664" s="768"/>
      <c r="L2664" s="768"/>
      <c r="M2664" s="739" t="s">
        <v>1366</v>
      </c>
    </row>
    <row r="2665" spans="1:13" ht="89.25">
      <c r="A2665" s="720">
        <v>2</v>
      </c>
      <c r="B2665" s="693" t="s">
        <v>1367</v>
      </c>
      <c r="C2665" s="693" t="s">
        <v>1276</v>
      </c>
      <c r="D2665" s="695" t="s">
        <v>1368</v>
      </c>
      <c r="E2665" s="695" t="s">
        <v>1369</v>
      </c>
      <c r="F2665" s="721">
        <v>0.5</v>
      </c>
      <c r="G2665" s="721"/>
      <c r="H2665" s="721"/>
      <c r="I2665" s="721">
        <v>2</v>
      </c>
      <c r="J2665" s="721"/>
      <c r="K2665" s="721"/>
      <c r="L2665" s="721"/>
      <c r="M2665" s="693" t="s">
        <v>1370</v>
      </c>
    </row>
    <row r="2666" spans="1:13" ht="51">
      <c r="A2666" s="720">
        <v>3</v>
      </c>
      <c r="B2666" s="693" t="s">
        <v>1236</v>
      </c>
      <c r="C2666" s="693" t="s">
        <v>1371</v>
      </c>
      <c r="D2666" s="693" t="s">
        <v>1372</v>
      </c>
      <c r="E2666" s="767" t="s">
        <v>1365</v>
      </c>
      <c r="F2666" s="721">
        <v>0.3</v>
      </c>
      <c r="G2666" s="721"/>
      <c r="H2666" s="721"/>
      <c r="I2666" s="721">
        <v>1</v>
      </c>
      <c r="J2666" s="721"/>
      <c r="K2666" s="721"/>
      <c r="L2666" s="721"/>
      <c r="M2666" s="693" t="s">
        <v>1373</v>
      </c>
    </row>
    <row r="2667" spans="1:13" ht="51.75" thickBot="1">
      <c r="A2667" s="739">
        <v>4</v>
      </c>
      <c r="B2667" s="739" t="s">
        <v>1374</v>
      </c>
      <c r="C2667" s="766" t="s">
        <v>1375</v>
      </c>
      <c r="D2667" s="766" t="s">
        <v>1376</v>
      </c>
      <c r="E2667" s="695" t="s">
        <v>1377</v>
      </c>
      <c r="F2667" s="768">
        <v>1</v>
      </c>
      <c r="G2667" s="768"/>
      <c r="H2667" s="768"/>
      <c r="I2667" s="768">
        <v>5</v>
      </c>
      <c r="J2667" s="768"/>
      <c r="K2667" s="768"/>
      <c r="L2667" s="768"/>
      <c r="M2667" s="739" t="s">
        <v>1378</v>
      </c>
    </row>
    <row r="2668" spans="1:13" ht="13.5" thickBot="1">
      <c r="A2668" s="770"/>
      <c r="B2668" s="771"/>
      <c r="C2668" s="771"/>
      <c r="D2668" s="772"/>
      <c r="E2668" s="772"/>
      <c r="F2668" s="683">
        <f>SUM(F2664:F2667)</f>
        <v>7.8</v>
      </c>
      <c r="G2668" s="683">
        <f t="shared" ref="G2668:L2668" si="5">SUM(G2664:G2667)</f>
        <v>0</v>
      </c>
      <c r="H2668" s="683">
        <f t="shared" si="5"/>
        <v>0</v>
      </c>
      <c r="I2668" s="683">
        <f t="shared" si="5"/>
        <v>24</v>
      </c>
      <c r="J2668" s="683">
        <f t="shared" si="5"/>
        <v>0</v>
      </c>
      <c r="K2668" s="683">
        <f t="shared" si="5"/>
        <v>0</v>
      </c>
      <c r="L2668" s="683">
        <f t="shared" si="5"/>
        <v>0</v>
      </c>
      <c r="M2668" s="773"/>
    </row>
    <row r="2669" spans="1:13">
      <c r="A2669" s="765"/>
      <c r="B2669" s="765"/>
      <c r="C2669" s="765"/>
      <c r="D2669" s="765"/>
      <c r="E2669" s="765"/>
      <c r="F2669" s="765"/>
      <c r="G2669" s="765"/>
      <c r="H2669" s="765"/>
      <c r="I2669" s="765"/>
    </row>
    <row r="2670" spans="1:13">
      <c r="A2670" s="765"/>
      <c r="B2670" s="765"/>
      <c r="C2670" s="765"/>
      <c r="D2670" s="765"/>
      <c r="E2670" s="765"/>
      <c r="F2670" s="765"/>
      <c r="G2670" s="765"/>
      <c r="H2670" s="765"/>
      <c r="I2670" s="765"/>
    </row>
    <row r="2671" spans="1:13">
      <c r="A2671" s="765"/>
      <c r="B2671" s="765"/>
      <c r="C2671" s="765"/>
      <c r="D2671" s="765"/>
      <c r="E2671" s="765"/>
      <c r="F2671" s="765"/>
      <c r="G2671" s="765"/>
      <c r="H2671" s="765"/>
      <c r="I2671" s="765"/>
    </row>
    <row r="2672" spans="1:13">
      <c r="A2672" s="765"/>
      <c r="B2672" s="765"/>
      <c r="C2672" s="765"/>
      <c r="D2672" s="765"/>
      <c r="E2672" s="765"/>
      <c r="F2672" s="765"/>
      <c r="G2672" s="765"/>
      <c r="H2672" s="765"/>
      <c r="I2672" s="765"/>
    </row>
    <row r="2673" spans="1:13">
      <c r="A2673" s="765"/>
      <c r="B2673" s="765"/>
      <c r="C2673" s="765"/>
      <c r="D2673" s="765"/>
      <c r="E2673" s="765"/>
      <c r="F2673" s="765"/>
      <c r="G2673" s="765"/>
      <c r="H2673" s="765"/>
      <c r="I2673" s="765"/>
    </row>
    <row r="2674" spans="1:13">
      <c r="A2674" s="765"/>
      <c r="B2674" s="765"/>
      <c r="C2674" s="765"/>
      <c r="D2674" s="765"/>
      <c r="E2674" s="765"/>
      <c r="F2674" s="765"/>
      <c r="G2674" s="765"/>
      <c r="H2674" s="765"/>
      <c r="I2674" s="765"/>
    </row>
    <row r="2675" spans="1:13">
      <c r="A2675" s="765"/>
      <c r="B2675" s="765"/>
      <c r="C2675" s="765"/>
      <c r="D2675" s="765"/>
      <c r="E2675" s="765"/>
      <c r="F2675" s="765"/>
      <c r="G2675" s="765"/>
      <c r="H2675" s="765"/>
      <c r="I2675" s="765"/>
    </row>
    <row r="2676" spans="1:13">
      <c r="A2676" s="765"/>
      <c r="B2676" s="765"/>
      <c r="C2676" s="765"/>
      <c r="D2676" s="765"/>
      <c r="E2676" s="765"/>
      <c r="F2676" s="765"/>
      <c r="G2676" s="765"/>
      <c r="H2676" s="765"/>
      <c r="I2676" s="765"/>
    </row>
    <row r="2677" spans="1:13">
      <c r="A2677" s="765"/>
      <c r="B2677" s="765"/>
      <c r="C2677" s="765"/>
      <c r="D2677" s="765"/>
      <c r="E2677" s="765"/>
      <c r="F2677" s="765"/>
      <c r="G2677" s="765"/>
      <c r="H2677" s="765"/>
      <c r="I2677" s="765"/>
    </row>
    <row r="2678" spans="1:13">
      <c r="A2678" s="765"/>
      <c r="B2678" s="765"/>
      <c r="C2678" s="765"/>
      <c r="D2678" s="765"/>
      <c r="E2678" s="765"/>
      <c r="F2678" s="765"/>
      <c r="G2678" s="765"/>
      <c r="H2678" s="765"/>
      <c r="I2678" s="765"/>
    </row>
    <row r="2679" spans="1:13">
      <c r="A2679" s="765"/>
      <c r="B2679" s="765"/>
      <c r="C2679" s="765"/>
      <c r="D2679" s="765"/>
      <c r="E2679" s="765"/>
      <c r="F2679" s="765"/>
      <c r="G2679" s="765"/>
      <c r="H2679" s="765"/>
      <c r="I2679" s="765"/>
    </row>
    <row r="2680" spans="1:13">
      <c r="A2680" s="765"/>
      <c r="B2680" s="765"/>
      <c r="C2680" s="765"/>
      <c r="D2680" s="765"/>
      <c r="E2680" s="765"/>
      <c r="F2680" s="765"/>
      <c r="G2680" s="765"/>
      <c r="H2680" s="765"/>
      <c r="I2680" s="765"/>
    </row>
    <row r="2681" spans="1:13">
      <c r="A2681" s="765"/>
      <c r="B2681" s="765"/>
      <c r="C2681" s="765"/>
      <c r="D2681" s="765"/>
      <c r="E2681" s="765"/>
      <c r="F2681" s="765"/>
      <c r="G2681" s="765"/>
      <c r="H2681" s="765"/>
      <c r="I2681" s="765"/>
    </row>
    <row r="2682" spans="1:13">
      <c r="A2682" s="765"/>
      <c r="B2682" s="765"/>
      <c r="C2682" s="765"/>
      <c r="D2682" s="765"/>
      <c r="E2682" s="765"/>
      <c r="F2682" s="765"/>
      <c r="G2682" s="765"/>
      <c r="H2682" s="765"/>
      <c r="I2682" s="765"/>
    </row>
    <row r="2683" spans="1:13">
      <c r="A2683" s="765"/>
      <c r="B2683" s="765"/>
      <c r="C2683" s="765"/>
      <c r="D2683" s="765"/>
      <c r="E2683" s="765"/>
      <c r="F2683" s="765"/>
      <c r="G2683" s="765"/>
      <c r="H2683" s="765"/>
      <c r="I2683" s="765"/>
    </row>
    <row r="2684" spans="1:13">
      <c r="A2684" s="765"/>
      <c r="B2684" s="765"/>
      <c r="C2684" s="765"/>
      <c r="D2684" s="765"/>
      <c r="E2684" s="765"/>
      <c r="F2684" s="765"/>
      <c r="G2684" s="765"/>
      <c r="H2684" s="765"/>
      <c r="I2684" s="765"/>
    </row>
    <row r="2685" spans="1:13">
      <c r="A2685" s="765"/>
      <c r="B2685" s="765"/>
      <c r="C2685" s="765"/>
      <c r="D2685" s="765"/>
      <c r="E2685" s="765"/>
      <c r="F2685" s="765"/>
      <c r="G2685" s="765"/>
      <c r="H2685" s="765"/>
      <c r="I2685" s="765"/>
    </row>
    <row r="2686" spans="1:13" ht="15" customHeight="1">
      <c r="A2686" s="1661" t="s">
        <v>907</v>
      </c>
      <c r="B2686" s="1661"/>
      <c r="C2686" s="1661"/>
      <c r="D2686" s="1661"/>
      <c r="E2686" s="1661"/>
      <c r="F2686" s="1661"/>
      <c r="G2686" s="1661"/>
      <c r="H2686" s="1661"/>
      <c r="I2686" s="1661"/>
      <c r="J2686" s="1661"/>
      <c r="K2686" s="1661"/>
      <c r="L2686" s="1661"/>
      <c r="M2686" s="1661"/>
    </row>
    <row r="2687" spans="1:13" ht="12.75" customHeight="1">
      <c r="A2687" s="1661" t="s">
        <v>908</v>
      </c>
      <c r="B2687" s="1661"/>
      <c r="C2687" s="1661"/>
      <c r="D2687" s="1661"/>
      <c r="E2687" s="1661"/>
      <c r="F2687" s="1661"/>
      <c r="G2687" s="1661"/>
      <c r="H2687" s="1661"/>
      <c r="I2687" s="1661"/>
      <c r="J2687" s="1661"/>
      <c r="K2687" s="1661"/>
      <c r="L2687" s="1661"/>
      <c r="M2687" s="1661"/>
    </row>
    <row r="2688" spans="1:13" ht="12.75" customHeight="1">
      <c r="A2688" s="1662" t="s">
        <v>1379</v>
      </c>
      <c r="B2688" s="1662"/>
      <c r="C2688" s="1662"/>
      <c r="D2688" s="1662"/>
      <c r="E2688" s="1662"/>
      <c r="F2688" s="1662"/>
      <c r="G2688" s="1662"/>
      <c r="H2688" s="1662"/>
      <c r="I2688" s="1662"/>
      <c r="J2688" s="1662"/>
      <c r="K2688" s="1662"/>
      <c r="L2688" s="1662"/>
      <c r="M2688" s="748"/>
    </row>
    <row r="2689" spans="1:13">
      <c r="A2689" s="614" t="s">
        <v>1380</v>
      </c>
      <c r="B2689" s="614"/>
      <c r="C2689" s="615"/>
      <c r="D2689" s="615"/>
      <c r="E2689" s="615"/>
      <c r="F2689" s="616"/>
      <c r="G2689" s="617"/>
      <c r="H2689" s="617"/>
      <c r="I2689" s="617"/>
      <c r="J2689" s="618"/>
      <c r="K2689" s="618"/>
      <c r="L2689" s="618"/>
    </row>
    <row r="2690" spans="1:13">
      <c r="A2690" s="1656" t="s">
        <v>1381</v>
      </c>
      <c r="B2690" s="1656"/>
      <c r="C2690" s="1656"/>
      <c r="D2690" s="1656"/>
      <c r="E2690" s="1656"/>
      <c r="F2690" s="1656"/>
      <c r="G2690" s="1656"/>
      <c r="H2690" s="1656"/>
      <c r="I2690" s="1656"/>
      <c r="J2690" s="1656"/>
      <c r="K2690" s="1656"/>
      <c r="L2690" s="1656"/>
      <c r="M2690" s="1656"/>
    </row>
    <row r="2691" spans="1:13">
      <c r="A2691" s="620" t="s">
        <v>910</v>
      </c>
      <c r="B2691" s="621" t="s">
        <v>1029</v>
      </c>
      <c r="C2691" s="620" t="s">
        <v>1030</v>
      </c>
      <c r="D2691" s="620" t="s">
        <v>1030</v>
      </c>
      <c r="E2691" s="620" t="s">
        <v>1031</v>
      </c>
      <c r="F2691" s="1657" t="s">
        <v>1032</v>
      </c>
      <c r="G2691" s="1658"/>
      <c r="H2691" s="622" t="s">
        <v>1033</v>
      </c>
      <c r="I2691" s="623" t="s">
        <v>1034</v>
      </c>
      <c r="J2691" s="620" t="s">
        <v>1035</v>
      </c>
      <c r="K2691" s="620" t="s">
        <v>1036</v>
      </c>
      <c r="L2691" s="620" t="s">
        <v>1037</v>
      </c>
      <c r="M2691" s="624" t="s">
        <v>1038</v>
      </c>
    </row>
    <row r="2692" spans="1:13">
      <c r="A2692" s="625"/>
      <c r="B2692" s="626" t="s">
        <v>1039</v>
      </c>
      <c r="C2692" s="625" t="s">
        <v>1040</v>
      </c>
      <c r="D2692" s="625" t="s">
        <v>1041</v>
      </c>
      <c r="E2692" s="625" t="s">
        <v>1042</v>
      </c>
      <c r="F2692" s="1659" t="s">
        <v>1043</v>
      </c>
      <c r="G2692" s="1660"/>
      <c r="H2692" s="627" t="s">
        <v>1044</v>
      </c>
      <c r="I2692" s="625" t="s">
        <v>6</v>
      </c>
      <c r="J2692" s="628" t="s">
        <v>1045</v>
      </c>
      <c r="K2692" s="629" t="s">
        <v>1046</v>
      </c>
      <c r="L2692" s="625" t="s">
        <v>1047</v>
      </c>
      <c r="M2692" s="628" t="s">
        <v>1048</v>
      </c>
    </row>
    <row r="2693" spans="1:13">
      <c r="A2693" s="625"/>
      <c r="B2693" s="626" t="s">
        <v>1049</v>
      </c>
      <c r="C2693" s="625"/>
      <c r="D2693" s="625"/>
      <c r="E2693" s="625"/>
      <c r="F2693" s="630" t="s">
        <v>1050</v>
      </c>
      <c r="G2693" s="630" t="s">
        <v>1051</v>
      </c>
      <c r="H2693" s="631" t="s">
        <v>1052</v>
      </c>
      <c r="I2693" s="629" t="s">
        <v>1053</v>
      </c>
      <c r="J2693" s="625" t="s">
        <v>6</v>
      </c>
      <c r="K2693" s="629"/>
      <c r="L2693" s="625" t="s">
        <v>1054</v>
      </c>
      <c r="M2693" s="632"/>
    </row>
    <row r="2694" spans="1:13">
      <c r="A2694" s="625"/>
      <c r="B2694" s="626"/>
      <c r="C2694" s="625"/>
      <c r="D2694" s="625"/>
      <c r="E2694" s="625"/>
      <c r="F2694" s="633" t="s">
        <v>1055</v>
      </c>
      <c r="G2694" s="634" t="s">
        <v>1055</v>
      </c>
      <c r="H2694" s="628" t="s">
        <v>1056</v>
      </c>
      <c r="I2694" s="629" t="s">
        <v>1057</v>
      </c>
      <c r="J2694" s="625" t="s">
        <v>1058</v>
      </c>
      <c r="K2694" s="635"/>
      <c r="L2694" s="636" t="s">
        <v>1059</v>
      </c>
      <c r="M2694" s="632"/>
    </row>
    <row r="2695" spans="1:13" ht="165.75">
      <c r="A2695" s="720">
        <v>1</v>
      </c>
      <c r="B2695" s="693" t="s">
        <v>1382</v>
      </c>
      <c r="C2695" s="693" t="s">
        <v>1383</v>
      </c>
      <c r="D2695" s="693" t="s">
        <v>1384</v>
      </c>
      <c r="E2695" s="693" t="s">
        <v>1385</v>
      </c>
      <c r="F2695" s="698">
        <v>5</v>
      </c>
      <c r="G2695" s="698" t="s">
        <v>1273</v>
      </c>
      <c r="H2695" s="698">
        <v>10</v>
      </c>
      <c r="I2695" s="698">
        <v>50</v>
      </c>
      <c r="J2695" s="698">
        <v>70</v>
      </c>
      <c r="K2695" s="698">
        <v>40</v>
      </c>
      <c r="L2695" s="693" t="s">
        <v>1273</v>
      </c>
      <c r="M2695" s="693" t="s">
        <v>1386</v>
      </c>
    </row>
    <row r="2696" spans="1:13" ht="293.25">
      <c r="A2696" s="720">
        <v>2</v>
      </c>
      <c r="B2696" s="693" t="s">
        <v>1387</v>
      </c>
      <c r="C2696" s="693" t="s">
        <v>1388</v>
      </c>
      <c r="D2696" s="693" t="s">
        <v>1389</v>
      </c>
      <c r="E2696" s="693" t="s">
        <v>1390</v>
      </c>
      <c r="F2696" s="698" t="s">
        <v>1077</v>
      </c>
      <c r="G2696" s="698" t="s">
        <v>1273</v>
      </c>
      <c r="H2696" s="698">
        <v>48</v>
      </c>
      <c r="I2696" s="698">
        <v>134</v>
      </c>
      <c r="J2696" s="698">
        <v>134</v>
      </c>
      <c r="K2696" s="698">
        <v>10</v>
      </c>
      <c r="L2696" s="693" t="s">
        <v>1273</v>
      </c>
      <c r="M2696" s="693" t="s">
        <v>1391</v>
      </c>
    </row>
    <row r="2697" spans="1:13" ht="15" customHeight="1">
      <c r="A2697" s="1661" t="s">
        <v>907</v>
      </c>
      <c r="B2697" s="1661"/>
      <c r="C2697" s="1661"/>
      <c r="D2697" s="1661"/>
      <c r="E2697" s="1661"/>
      <c r="F2697" s="1661"/>
      <c r="G2697" s="1661"/>
      <c r="H2697" s="1661"/>
      <c r="I2697" s="1661"/>
      <c r="J2697" s="1661"/>
      <c r="K2697" s="1661"/>
      <c r="L2697" s="1661"/>
      <c r="M2697" s="1661"/>
    </row>
    <row r="2698" spans="1:13" ht="12.75" customHeight="1">
      <c r="A2698" s="1661" t="s">
        <v>908</v>
      </c>
      <c r="B2698" s="1661"/>
      <c r="C2698" s="1661"/>
      <c r="D2698" s="1661"/>
      <c r="E2698" s="1661"/>
      <c r="F2698" s="1661"/>
      <c r="G2698" s="1661"/>
      <c r="H2698" s="1661"/>
      <c r="I2698" s="1661"/>
      <c r="J2698" s="1661"/>
      <c r="K2698" s="1661"/>
      <c r="L2698" s="1661"/>
      <c r="M2698" s="1661"/>
    </row>
    <row r="2699" spans="1:13" ht="12.75" customHeight="1">
      <c r="A2699" s="1662" t="s">
        <v>1379</v>
      </c>
      <c r="B2699" s="1662"/>
      <c r="C2699" s="1662"/>
      <c r="D2699" s="1662"/>
      <c r="E2699" s="1662"/>
      <c r="F2699" s="1662"/>
      <c r="G2699" s="1662"/>
      <c r="H2699" s="1662"/>
      <c r="I2699" s="1662"/>
      <c r="J2699" s="1662"/>
      <c r="K2699" s="1662"/>
      <c r="L2699" s="1662"/>
      <c r="M2699" s="748"/>
    </row>
    <row r="2700" spans="1:13">
      <c r="A2700" s="614" t="s">
        <v>1380</v>
      </c>
      <c r="B2700" s="614"/>
      <c r="C2700" s="615"/>
      <c r="D2700" s="615"/>
      <c r="E2700" s="615"/>
      <c r="F2700" s="616"/>
      <c r="G2700" s="617"/>
      <c r="H2700" s="617"/>
      <c r="I2700" s="617"/>
      <c r="J2700" s="618"/>
      <c r="K2700" s="618"/>
      <c r="L2700" s="618"/>
    </row>
    <row r="2701" spans="1:13">
      <c r="A2701" s="1656" t="s">
        <v>1381</v>
      </c>
      <c r="B2701" s="1656"/>
      <c r="C2701" s="1656"/>
      <c r="D2701" s="1656"/>
      <c r="E2701" s="1656"/>
      <c r="F2701" s="1656"/>
      <c r="G2701" s="1656"/>
      <c r="H2701" s="1656"/>
      <c r="I2701" s="1656"/>
      <c r="J2701" s="1656"/>
      <c r="K2701" s="1656"/>
      <c r="L2701" s="1656"/>
      <c r="M2701" s="1656"/>
    </row>
    <row r="2702" spans="1:13">
      <c r="A2702" s="620" t="s">
        <v>910</v>
      </c>
      <c r="B2702" s="621" t="s">
        <v>1029</v>
      </c>
      <c r="C2702" s="620" t="s">
        <v>1030</v>
      </c>
      <c r="D2702" s="620" t="s">
        <v>1030</v>
      </c>
      <c r="E2702" s="620" t="s">
        <v>1031</v>
      </c>
      <c r="F2702" s="1657" t="s">
        <v>1032</v>
      </c>
      <c r="G2702" s="1658"/>
      <c r="H2702" s="622" t="s">
        <v>1033</v>
      </c>
      <c r="I2702" s="623" t="s">
        <v>1034</v>
      </c>
      <c r="J2702" s="620" t="s">
        <v>1035</v>
      </c>
      <c r="K2702" s="620" t="s">
        <v>1036</v>
      </c>
      <c r="L2702" s="620" t="s">
        <v>1037</v>
      </c>
      <c r="M2702" s="624" t="s">
        <v>1038</v>
      </c>
    </row>
    <row r="2703" spans="1:13">
      <c r="A2703" s="625"/>
      <c r="B2703" s="626" t="s">
        <v>1039</v>
      </c>
      <c r="C2703" s="625" t="s">
        <v>1040</v>
      </c>
      <c r="D2703" s="625" t="s">
        <v>1041</v>
      </c>
      <c r="E2703" s="625" t="s">
        <v>1042</v>
      </c>
      <c r="F2703" s="1659" t="s">
        <v>1043</v>
      </c>
      <c r="G2703" s="1660"/>
      <c r="H2703" s="627" t="s">
        <v>1044</v>
      </c>
      <c r="I2703" s="625" t="s">
        <v>6</v>
      </c>
      <c r="J2703" s="628" t="s">
        <v>1045</v>
      </c>
      <c r="K2703" s="629" t="s">
        <v>1046</v>
      </c>
      <c r="L2703" s="625" t="s">
        <v>1047</v>
      </c>
      <c r="M2703" s="628" t="s">
        <v>1048</v>
      </c>
    </row>
    <row r="2704" spans="1:13">
      <c r="A2704" s="625"/>
      <c r="B2704" s="626" t="s">
        <v>1049</v>
      </c>
      <c r="C2704" s="625"/>
      <c r="D2704" s="625"/>
      <c r="E2704" s="625"/>
      <c r="F2704" s="630" t="s">
        <v>1050</v>
      </c>
      <c r="G2704" s="630" t="s">
        <v>1051</v>
      </c>
      <c r="H2704" s="631" t="s">
        <v>1052</v>
      </c>
      <c r="I2704" s="629" t="s">
        <v>1053</v>
      </c>
      <c r="J2704" s="625" t="s">
        <v>6</v>
      </c>
      <c r="K2704" s="629"/>
      <c r="L2704" s="625" t="s">
        <v>1054</v>
      </c>
      <c r="M2704" s="632"/>
    </row>
    <row r="2705" spans="1:13">
      <c r="A2705" s="625"/>
      <c r="B2705" s="626"/>
      <c r="C2705" s="625"/>
      <c r="D2705" s="625"/>
      <c r="E2705" s="625"/>
      <c r="F2705" s="633" t="s">
        <v>1055</v>
      </c>
      <c r="G2705" s="634" t="s">
        <v>1055</v>
      </c>
      <c r="H2705" s="628" t="s">
        <v>1056</v>
      </c>
      <c r="I2705" s="629" t="s">
        <v>1057</v>
      </c>
      <c r="J2705" s="625" t="s">
        <v>1058</v>
      </c>
      <c r="K2705" s="635"/>
      <c r="L2705" s="636" t="s">
        <v>1059</v>
      </c>
      <c r="M2705" s="632"/>
    </row>
    <row r="2706" spans="1:13" ht="76.5">
      <c r="A2706" s="720">
        <v>3</v>
      </c>
      <c r="B2706" s="693" t="s">
        <v>1392</v>
      </c>
      <c r="C2706" s="693" t="s">
        <v>1393</v>
      </c>
      <c r="D2706" s="693" t="s">
        <v>1394</v>
      </c>
      <c r="E2706" s="693" t="s">
        <v>1395</v>
      </c>
      <c r="F2706" s="774">
        <v>2</v>
      </c>
      <c r="G2706" s="775" t="s">
        <v>1273</v>
      </c>
      <c r="H2706" s="774">
        <v>7</v>
      </c>
      <c r="I2706" s="774">
        <v>14</v>
      </c>
      <c r="J2706" s="774">
        <v>11</v>
      </c>
      <c r="K2706" s="774">
        <v>5</v>
      </c>
      <c r="L2706" s="693" t="s">
        <v>1273</v>
      </c>
      <c r="M2706" s="693" t="s">
        <v>1396</v>
      </c>
    </row>
    <row r="2707" spans="1:13" ht="76.5">
      <c r="A2707" s="720">
        <v>4</v>
      </c>
      <c r="B2707" s="693" t="s">
        <v>1397</v>
      </c>
      <c r="C2707" s="693" t="s">
        <v>1398</v>
      </c>
      <c r="D2707" s="693" t="s">
        <v>1399</v>
      </c>
      <c r="E2707" s="693" t="s">
        <v>1400</v>
      </c>
      <c r="F2707" s="774">
        <v>250</v>
      </c>
      <c r="G2707" s="776">
        <v>750</v>
      </c>
      <c r="H2707" s="777">
        <v>125</v>
      </c>
      <c r="I2707" s="774">
        <v>250</v>
      </c>
      <c r="J2707" s="774">
        <v>500</v>
      </c>
      <c r="K2707" s="774">
        <v>250</v>
      </c>
      <c r="L2707" s="693" t="s">
        <v>1273</v>
      </c>
      <c r="M2707" s="693" t="s">
        <v>1401</v>
      </c>
    </row>
    <row r="2708" spans="1:13" ht="51">
      <c r="A2708" s="720">
        <v>5</v>
      </c>
      <c r="B2708" s="693" t="s">
        <v>1402</v>
      </c>
      <c r="C2708" s="693" t="s">
        <v>1403</v>
      </c>
      <c r="D2708" s="693" t="s">
        <v>1404</v>
      </c>
      <c r="E2708" s="693" t="s">
        <v>1405</v>
      </c>
      <c r="F2708" s="774">
        <v>1</v>
      </c>
      <c r="G2708" s="775" t="s">
        <v>1273</v>
      </c>
      <c r="H2708" s="774">
        <v>2</v>
      </c>
      <c r="I2708" s="774">
        <v>11</v>
      </c>
      <c r="J2708" s="774">
        <v>11</v>
      </c>
      <c r="K2708" s="774">
        <v>5</v>
      </c>
      <c r="L2708" s="693" t="s">
        <v>1406</v>
      </c>
      <c r="M2708" s="693" t="s">
        <v>1407</v>
      </c>
    </row>
    <row r="2709" spans="1:13" ht="102">
      <c r="A2709" s="720">
        <v>6</v>
      </c>
      <c r="B2709" s="693" t="s">
        <v>1408</v>
      </c>
      <c r="C2709" s="693" t="s">
        <v>1409</v>
      </c>
      <c r="D2709" s="693" t="s">
        <v>1410</v>
      </c>
      <c r="E2709" s="693" t="s">
        <v>1411</v>
      </c>
      <c r="F2709" s="774">
        <v>1</v>
      </c>
      <c r="G2709" s="775" t="s">
        <v>1273</v>
      </c>
      <c r="H2709" s="774">
        <v>2</v>
      </c>
      <c r="I2709" s="774">
        <v>10</v>
      </c>
      <c r="J2709" s="774">
        <v>10</v>
      </c>
      <c r="K2709" s="698" t="s">
        <v>1273</v>
      </c>
      <c r="L2709" s="775" t="s">
        <v>1273</v>
      </c>
      <c r="M2709" s="693" t="s">
        <v>1412</v>
      </c>
    </row>
    <row r="2710" spans="1:13" ht="63.75">
      <c r="A2710" s="720">
        <v>7</v>
      </c>
      <c r="B2710" s="693" t="s">
        <v>1413</v>
      </c>
      <c r="C2710" s="693" t="s">
        <v>1414</v>
      </c>
      <c r="D2710" s="693" t="s">
        <v>1415</v>
      </c>
      <c r="E2710" s="693" t="s">
        <v>1416</v>
      </c>
      <c r="F2710" s="774">
        <v>10</v>
      </c>
      <c r="G2710" s="775" t="s">
        <v>1273</v>
      </c>
      <c r="H2710" s="774">
        <v>50</v>
      </c>
      <c r="I2710" s="774">
        <v>160</v>
      </c>
      <c r="J2710" s="774">
        <v>160</v>
      </c>
      <c r="K2710" s="774">
        <v>10</v>
      </c>
      <c r="L2710" s="775" t="s">
        <v>1273</v>
      </c>
      <c r="M2710" s="693" t="s">
        <v>1417</v>
      </c>
    </row>
    <row r="2711" spans="1:13" ht="63.75">
      <c r="A2711" s="720">
        <v>8</v>
      </c>
      <c r="B2711" s="693" t="s">
        <v>1418</v>
      </c>
      <c r="C2711" s="693" t="s">
        <v>1419</v>
      </c>
      <c r="D2711" s="693" t="s">
        <v>1420</v>
      </c>
      <c r="E2711" s="693" t="s">
        <v>1421</v>
      </c>
      <c r="F2711" s="774">
        <v>30</v>
      </c>
      <c r="G2711" s="775" t="s">
        <v>1273</v>
      </c>
      <c r="H2711" s="774">
        <v>71</v>
      </c>
      <c r="I2711" s="774">
        <v>75</v>
      </c>
      <c r="J2711" s="774">
        <v>75</v>
      </c>
      <c r="K2711" s="774">
        <v>71</v>
      </c>
      <c r="L2711" s="775" t="s">
        <v>1273</v>
      </c>
      <c r="M2711" s="693" t="s">
        <v>1422</v>
      </c>
    </row>
    <row r="2712" spans="1:13">
      <c r="A2712" s="733"/>
      <c r="B2712" s="731"/>
      <c r="C2712" s="731"/>
      <c r="D2712" s="731"/>
      <c r="E2712" s="731"/>
      <c r="F2712" s="778"/>
      <c r="G2712" s="779"/>
      <c r="H2712" s="778"/>
      <c r="I2712" s="778"/>
      <c r="J2712" s="778"/>
      <c r="K2712" s="778"/>
      <c r="L2712" s="731"/>
      <c r="M2712" s="731"/>
    </row>
    <row r="2713" spans="1:13">
      <c r="A2713" s="733"/>
      <c r="B2713" s="731"/>
      <c r="C2713" s="731"/>
      <c r="D2713" s="731"/>
      <c r="E2713" s="731"/>
      <c r="F2713" s="778"/>
      <c r="G2713" s="779"/>
      <c r="H2713" s="778"/>
      <c r="I2713" s="778"/>
      <c r="J2713" s="778"/>
      <c r="K2713" s="778"/>
      <c r="L2713" s="731"/>
      <c r="M2713" s="731"/>
    </row>
    <row r="2714" spans="1:13" ht="15" customHeight="1">
      <c r="A2714" s="1661" t="s">
        <v>907</v>
      </c>
      <c r="B2714" s="1661"/>
      <c r="C2714" s="1661"/>
      <c r="D2714" s="1661"/>
      <c r="E2714" s="1661"/>
      <c r="F2714" s="1661"/>
      <c r="G2714" s="1661"/>
      <c r="H2714" s="1661"/>
      <c r="I2714" s="1661"/>
      <c r="J2714" s="1661"/>
      <c r="K2714" s="1661"/>
      <c r="L2714" s="1661"/>
      <c r="M2714" s="1661"/>
    </row>
    <row r="2715" spans="1:13" ht="12.75" customHeight="1">
      <c r="A2715" s="1661" t="s">
        <v>908</v>
      </c>
      <c r="B2715" s="1661"/>
      <c r="C2715" s="1661"/>
      <c r="D2715" s="1661"/>
      <c r="E2715" s="1661"/>
      <c r="F2715" s="1661"/>
      <c r="G2715" s="1661"/>
      <c r="H2715" s="1661"/>
      <c r="I2715" s="1661"/>
      <c r="J2715" s="1661"/>
      <c r="K2715" s="1661"/>
      <c r="L2715" s="1661"/>
      <c r="M2715" s="1661"/>
    </row>
    <row r="2716" spans="1:13" ht="12.75" customHeight="1">
      <c r="A2716" s="1662" t="s">
        <v>1379</v>
      </c>
      <c r="B2716" s="1662"/>
      <c r="C2716" s="1662"/>
      <c r="D2716" s="1662"/>
      <c r="E2716" s="1662"/>
      <c r="F2716" s="1662"/>
      <c r="G2716" s="1662"/>
      <c r="H2716" s="1662"/>
      <c r="I2716" s="1662"/>
      <c r="J2716" s="1662"/>
      <c r="K2716" s="1662"/>
      <c r="L2716" s="1662"/>
      <c r="M2716" s="748"/>
    </row>
    <row r="2717" spans="1:13">
      <c r="A2717" s="614" t="s">
        <v>1380</v>
      </c>
      <c r="B2717" s="614"/>
      <c r="C2717" s="615"/>
      <c r="D2717" s="615"/>
      <c r="E2717" s="615"/>
      <c r="F2717" s="616"/>
      <c r="G2717" s="617"/>
      <c r="H2717" s="617"/>
      <c r="I2717" s="617"/>
      <c r="J2717" s="618"/>
      <c r="K2717" s="618"/>
      <c r="L2717" s="618"/>
    </row>
    <row r="2718" spans="1:13">
      <c r="A2718" s="1656" t="s">
        <v>1381</v>
      </c>
      <c r="B2718" s="1656"/>
      <c r="C2718" s="1656"/>
      <c r="D2718" s="1656"/>
      <c r="E2718" s="1656"/>
      <c r="F2718" s="1656"/>
      <c r="G2718" s="1656"/>
      <c r="H2718" s="1656"/>
      <c r="I2718" s="1656"/>
      <c r="J2718" s="1656"/>
      <c r="K2718" s="1656"/>
      <c r="L2718" s="1656"/>
      <c r="M2718" s="1656"/>
    </row>
    <row r="2719" spans="1:13">
      <c r="A2719" s="620" t="s">
        <v>910</v>
      </c>
      <c r="B2719" s="621" t="s">
        <v>1029</v>
      </c>
      <c r="C2719" s="620" t="s">
        <v>1030</v>
      </c>
      <c r="D2719" s="620" t="s">
        <v>1030</v>
      </c>
      <c r="E2719" s="620" t="s">
        <v>1031</v>
      </c>
      <c r="F2719" s="1657" t="s">
        <v>1032</v>
      </c>
      <c r="G2719" s="1658"/>
      <c r="H2719" s="622" t="s">
        <v>1033</v>
      </c>
      <c r="I2719" s="623" t="s">
        <v>1034</v>
      </c>
      <c r="J2719" s="620" t="s">
        <v>1035</v>
      </c>
      <c r="K2719" s="620" t="s">
        <v>1036</v>
      </c>
      <c r="L2719" s="620" t="s">
        <v>1037</v>
      </c>
      <c r="M2719" s="624" t="s">
        <v>1038</v>
      </c>
    </row>
    <row r="2720" spans="1:13">
      <c r="A2720" s="625"/>
      <c r="B2720" s="626" t="s">
        <v>1039</v>
      </c>
      <c r="C2720" s="625" t="s">
        <v>1040</v>
      </c>
      <c r="D2720" s="625" t="s">
        <v>1041</v>
      </c>
      <c r="E2720" s="625" t="s">
        <v>1042</v>
      </c>
      <c r="F2720" s="1659" t="s">
        <v>1043</v>
      </c>
      <c r="G2720" s="1660"/>
      <c r="H2720" s="627" t="s">
        <v>1044</v>
      </c>
      <c r="I2720" s="625" t="s">
        <v>6</v>
      </c>
      <c r="J2720" s="628" t="s">
        <v>1045</v>
      </c>
      <c r="K2720" s="629" t="s">
        <v>1046</v>
      </c>
      <c r="L2720" s="625" t="s">
        <v>1047</v>
      </c>
      <c r="M2720" s="628" t="s">
        <v>1048</v>
      </c>
    </row>
    <row r="2721" spans="1:13">
      <c r="A2721" s="625"/>
      <c r="B2721" s="626" t="s">
        <v>1049</v>
      </c>
      <c r="C2721" s="625"/>
      <c r="D2721" s="625"/>
      <c r="E2721" s="625"/>
      <c r="F2721" s="630" t="s">
        <v>1050</v>
      </c>
      <c r="G2721" s="630" t="s">
        <v>1051</v>
      </c>
      <c r="H2721" s="631" t="s">
        <v>1052</v>
      </c>
      <c r="I2721" s="629" t="s">
        <v>1053</v>
      </c>
      <c r="J2721" s="625" t="s">
        <v>6</v>
      </c>
      <c r="K2721" s="629"/>
      <c r="L2721" s="625" t="s">
        <v>1054</v>
      </c>
      <c r="M2721" s="632"/>
    </row>
    <row r="2722" spans="1:13">
      <c r="A2722" s="625"/>
      <c r="B2722" s="626"/>
      <c r="C2722" s="625"/>
      <c r="D2722" s="625"/>
      <c r="E2722" s="625"/>
      <c r="F2722" s="633" t="s">
        <v>1055</v>
      </c>
      <c r="G2722" s="634" t="s">
        <v>1055</v>
      </c>
      <c r="H2722" s="628" t="s">
        <v>1056</v>
      </c>
      <c r="I2722" s="629" t="s">
        <v>1057</v>
      </c>
      <c r="J2722" s="625" t="s">
        <v>1058</v>
      </c>
      <c r="K2722" s="635"/>
      <c r="L2722" s="636" t="s">
        <v>1059</v>
      </c>
      <c r="M2722" s="632"/>
    </row>
    <row r="2723" spans="1:13" ht="63.75">
      <c r="A2723" s="720">
        <v>9</v>
      </c>
      <c r="B2723" s="693" t="s">
        <v>1423</v>
      </c>
      <c r="C2723" s="693" t="s">
        <v>1424</v>
      </c>
      <c r="D2723" s="693" t="s">
        <v>1425</v>
      </c>
      <c r="E2723" s="693" t="s">
        <v>1426</v>
      </c>
      <c r="F2723" s="774">
        <v>2</v>
      </c>
      <c r="G2723" s="698" t="s">
        <v>1273</v>
      </c>
      <c r="H2723" s="774">
        <v>3</v>
      </c>
      <c r="I2723" s="774">
        <v>6</v>
      </c>
      <c r="J2723" s="774">
        <v>9</v>
      </c>
      <c r="K2723" s="698" t="s">
        <v>1077</v>
      </c>
      <c r="L2723" s="693" t="s">
        <v>1273</v>
      </c>
      <c r="M2723" s="693" t="s">
        <v>1427</v>
      </c>
    </row>
    <row r="2724" spans="1:13" ht="51">
      <c r="A2724" s="720">
        <v>10</v>
      </c>
      <c r="B2724" s="693" t="s">
        <v>1428</v>
      </c>
      <c r="C2724" s="693" t="s">
        <v>1429</v>
      </c>
      <c r="D2724" s="693" t="s">
        <v>1430</v>
      </c>
      <c r="E2724" s="693" t="s">
        <v>1431</v>
      </c>
      <c r="F2724" s="698" t="s">
        <v>1077</v>
      </c>
      <c r="G2724" s="698" t="s">
        <v>1273</v>
      </c>
      <c r="H2724" s="774">
        <v>3</v>
      </c>
      <c r="I2724" s="774">
        <v>8</v>
      </c>
      <c r="J2724" s="774">
        <v>8</v>
      </c>
      <c r="K2724" s="698" t="s">
        <v>1273</v>
      </c>
      <c r="L2724" s="693" t="s">
        <v>1273</v>
      </c>
      <c r="M2724" s="693" t="s">
        <v>1432</v>
      </c>
    </row>
    <row r="2725" spans="1:13" ht="15.75">
      <c r="A2725" s="780"/>
      <c r="B2725" s="780"/>
      <c r="C2725" s="781" t="s">
        <v>6</v>
      </c>
      <c r="D2725" s="781"/>
      <c r="E2725" s="782"/>
      <c r="F2725" s="783">
        <f>SUM(F2695:F2724)</f>
        <v>301</v>
      </c>
      <c r="G2725" s="783">
        <f t="shared" ref="G2725:K2725" si="6">SUM(G2695:G2724)</f>
        <v>750</v>
      </c>
      <c r="H2725" s="783">
        <f t="shared" si="6"/>
        <v>321</v>
      </c>
      <c r="I2725" s="783">
        <f t="shared" si="6"/>
        <v>718</v>
      </c>
      <c r="J2725" s="783">
        <f t="shared" si="6"/>
        <v>988</v>
      </c>
      <c r="K2725" s="783">
        <f t="shared" si="6"/>
        <v>391</v>
      </c>
      <c r="L2725" s="729"/>
      <c r="M2725" s="784"/>
    </row>
    <row r="2727" spans="1:13">
      <c r="A2727" s="614"/>
      <c r="B2727" s="614"/>
      <c r="C2727" s="614"/>
      <c r="D2727" s="614"/>
      <c r="E2727" s="614"/>
      <c r="F2727" s="614"/>
      <c r="G2727" s="614"/>
      <c r="H2727" s="785"/>
      <c r="I2727" s="785"/>
    </row>
    <row r="2728" spans="1:13">
      <c r="A2728" s="614"/>
      <c r="B2728" s="614"/>
      <c r="C2728" s="614"/>
      <c r="D2728" s="614"/>
      <c r="E2728" s="614"/>
      <c r="F2728" s="614"/>
      <c r="G2728" s="614"/>
      <c r="H2728" s="785"/>
      <c r="I2728" s="785"/>
    </row>
    <row r="2729" spans="1:13">
      <c r="A2729" s="614"/>
      <c r="B2729" s="614"/>
      <c r="C2729" s="614"/>
      <c r="D2729" s="614"/>
      <c r="E2729" s="614"/>
      <c r="F2729" s="614"/>
      <c r="G2729" s="614"/>
      <c r="H2729" s="785"/>
      <c r="I2729" s="785"/>
    </row>
    <row r="2730" spans="1:13">
      <c r="A2730" s="614"/>
      <c r="B2730" s="614"/>
      <c r="C2730" s="614"/>
      <c r="D2730" s="614"/>
      <c r="E2730" s="614"/>
      <c r="F2730" s="614"/>
      <c r="G2730" s="614"/>
      <c r="H2730" s="785"/>
      <c r="I2730" s="785"/>
    </row>
    <row r="2731" spans="1:13">
      <c r="A2731" s="614"/>
      <c r="B2731" s="614"/>
      <c r="C2731" s="614"/>
      <c r="D2731" s="614"/>
      <c r="E2731" s="614"/>
      <c r="F2731" s="614"/>
      <c r="G2731" s="614"/>
      <c r="H2731" s="785"/>
      <c r="I2731" s="785"/>
    </row>
    <row r="2732" spans="1:13">
      <c r="A2732" s="614"/>
      <c r="B2732" s="614"/>
      <c r="C2732" s="614"/>
      <c r="D2732" s="614"/>
      <c r="E2732" s="614"/>
      <c r="F2732" s="614"/>
      <c r="G2732" s="614"/>
      <c r="H2732" s="785"/>
      <c r="I2732" s="785"/>
    </row>
    <row r="2733" spans="1:13">
      <c r="A2733" s="614"/>
      <c r="B2733" s="614"/>
      <c r="C2733" s="614"/>
      <c r="D2733" s="614"/>
      <c r="E2733" s="614"/>
      <c r="F2733" s="614"/>
      <c r="G2733" s="614"/>
      <c r="H2733" s="785"/>
      <c r="I2733" s="785"/>
    </row>
    <row r="2734" spans="1:13">
      <c r="A2734" s="614"/>
      <c r="B2734" s="614"/>
      <c r="C2734" s="614"/>
      <c r="D2734" s="614"/>
      <c r="E2734" s="614"/>
      <c r="F2734" s="614"/>
      <c r="G2734" s="614"/>
      <c r="H2734" s="785"/>
      <c r="I2734" s="785"/>
    </row>
    <row r="2735" spans="1:13">
      <c r="A2735" s="614"/>
      <c r="B2735" s="614"/>
      <c r="C2735" s="614"/>
      <c r="D2735" s="614"/>
      <c r="E2735" s="614"/>
      <c r="F2735" s="614"/>
      <c r="G2735" s="614"/>
      <c r="H2735" s="785"/>
      <c r="I2735" s="785"/>
    </row>
    <row r="2736" spans="1:13">
      <c r="A2736" s="614"/>
      <c r="B2736" s="614"/>
      <c r="C2736" s="614"/>
      <c r="D2736" s="614"/>
      <c r="E2736" s="614"/>
      <c r="F2736" s="614"/>
      <c r="G2736" s="614"/>
      <c r="H2736" s="785"/>
      <c r="I2736" s="785"/>
    </row>
    <row r="2737" spans="1:13">
      <c r="A2737" s="614"/>
      <c r="B2737" s="614"/>
      <c r="C2737" s="614"/>
      <c r="D2737" s="614"/>
      <c r="E2737" s="614"/>
      <c r="F2737" s="614"/>
      <c r="G2737" s="614"/>
      <c r="H2737" s="785"/>
      <c r="I2737" s="785"/>
    </row>
    <row r="2738" spans="1:13">
      <c r="A2738" s="614"/>
      <c r="B2738" s="614"/>
      <c r="C2738" s="614"/>
      <c r="D2738" s="614"/>
      <c r="E2738" s="614"/>
      <c r="F2738" s="614"/>
      <c r="G2738" s="614"/>
      <c r="H2738" s="785"/>
      <c r="I2738" s="785"/>
    </row>
    <row r="2739" spans="1:13">
      <c r="A2739" s="614"/>
      <c r="B2739" s="614"/>
      <c r="C2739" s="614"/>
      <c r="D2739" s="614"/>
      <c r="E2739" s="614"/>
      <c r="F2739" s="614"/>
      <c r="G2739" s="614"/>
      <c r="H2739" s="785"/>
      <c r="I2739" s="785"/>
    </row>
    <row r="2740" spans="1:13">
      <c r="A2740" s="614"/>
      <c r="B2740" s="614"/>
      <c r="C2740" s="614"/>
      <c r="D2740" s="614"/>
      <c r="E2740" s="614"/>
      <c r="F2740" s="614"/>
      <c r="G2740" s="614"/>
      <c r="H2740" s="785"/>
      <c r="I2740" s="785"/>
    </row>
    <row r="2741" spans="1:13">
      <c r="A2741" s="614"/>
      <c r="B2741" s="614"/>
      <c r="C2741" s="614"/>
      <c r="D2741" s="614"/>
      <c r="E2741" s="614"/>
      <c r="F2741" s="614"/>
      <c r="G2741" s="614"/>
      <c r="H2741" s="785"/>
      <c r="I2741" s="785"/>
    </row>
    <row r="2742" spans="1:13">
      <c r="A2742" s="614"/>
      <c r="B2742" s="614"/>
      <c r="C2742" s="614"/>
      <c r="D2742" s="614"/>
      <c r="E2742" s="614"/>
      <c r="F2742" s="614"/>
      <c r="G2742" s="614"/>
      <c r="H2742" s="785"/>
      <c r="I2742" s="785"/>
    </row>
    <row r="2743" spans="1:13">
      <c r="A2743" s="614"/>
      <c r="B2743" s="614"/>
      <c r="C2743" s="614"/>
      <c r="D2743" s="614"/>
      <c r="E2743" s="614"/>
      <c r="F2743" s="614"/>
      <c r="G2743" s="614"/>
      <c r="H2743" s="785"/>
      <c r="I2743" s="785"/>
    </row>
    <row r="2744" spans="1:13">
      <c r="A2744" s="614"/>
      <c r="B2744" s="614"/>
      <c r="C2744" s="614"/>
      <c r="D2744" s="614"/>
      <c r="E2744" s="614"/>
      <c r="F2744" s="614"/>
      <c r="G2744" s="614"/>
      <c r="H2744" s="785"/>
      <c r="I2744" s="785"/>
    </row>
    <row r="2745" spans="1:13">
      <c r="A2745" s="614"/>
      <c r="B2745" s="614"/>
      <c r="C2745" s="614"/>
      <c r="D2745" s="614"/>
      <c r="E2745" s="614"/>
      <c r="F2745" s="614"/>
      <c r="G2745" s="614"/>
      <c r="H2745" s="785"/>
      <c r="I2745" s="785"/>
    </row>
    <row r="2746" spans="1:13">
      <c r="A2746" s="614"/>
      <c r="B2746" s="614"/>
      <c r="C2746" s="614"/>
      <c r="D2746" s="614"/>
      <c r="E2746" s="614"/>
      <c r="F2746" s="614"/>
      <c r="G2746" s="614"/>
      <c r="H2746" s="785"/>
      <c r="I2746" s="785"/>
    </row>
    <row r="2747" spans="1:13">
      <c r="A2747" s="614"/>
      <c r="B2747" s="614"/>
      <c r="C2747" s="614"/>
      <c r="D2747" s="614"/>
      <c r="E2747" s="614"/>
      <c r="F2747" s="614"/>
      <c r="G2747" s="614"/>
      <c r="H2747" s="785"/>
      <c r="I2747" s="785"/>
    </row>
    <row r="2748" spans="1:13">
      <c r="A2748" s="614"/>
      <c r="B2748" s="614"/>
      <c r="C2748" s="614"/>
      <c r="D2748" s="614"/>
      <c r="E2748" s="614"/>
      <c r="F2748" s="614"/>
      <c r="G2748" s="614"/>
      <c r="H2748" s="785"/>
      <c r="I2748" s="785"/>
    </row>
    <row r="2749" spans="1:13">
      <c r="A2749" s="614"/>
      <c r="B2749" s="614"/>
      <c r="C2749" s="614"/>
      <c r="D2749" s="614"/>
      <c r="E2749" s="614"/>
      <c r="F2749" s="614"/>
      <c r="G2749" s="614"/>
      <c r="H2749" s="785"/>
      <c r="I2749" s="785"/>
    </row>
    <row r="2750" spans="1:13">
      <c r="A2750" s="614"/>
      <c r="B2750" s="614"/>
      <c r="C2750" s="614"/>
      <c r="D2750" s="614"/>
      <c r="E2750" s="614"/>
      <c r="F2750" s="614"/>
      <c r="G2750" s="614"/>
      <c r="H2750" s="785"/>
      <c r="I2750" s="785"/>
    </row>
    <row r="2751" spans="1:13">
      <c r="A2751" s="614"/>
      <c r="B2751" s="614"/>
      <c r="C2751" s="614"/>
      <c r="D2751" s="614"/>
      <c r="E2751" s="614"/>
      <c r="F2751" s="614"/>
      <c r="G2751" s="614"/>
      <c r="H2751" s="785"/>
      <c r="I2751" s="785"/>
    </row>
    <row r="2752" spans="1:13">
      <c r="A2752" s="1676" t="s">
        <v>907</v>
      </c>
      <c r="B2752" s="1676"/>
      <c r="C2752" s="1676"/>
      <c r="D2752" s="1676"/>
      <c r="E2752" s="1676"/>
      <c r="F2752" s="1676"/>
      <c r="G2752" s="1676"/>
      <c r="H2752" s="1676"/>
      <c r="I2752" s="1676"/>
      <c r="J2752" s="1676"/>
      <c r="K2752" s="1676"/>
      <c r="L2752" s="1676"/>
      <c r="M2752" s="1676"/>
    </row>
    <row r="2753" spans="1:13">
      <c r="A2753" s="1676" t="s">
        <v>908</v>
      </c>
      <c r="B2753" s="1676"/>
      <c r="C2753" s="1676"/>
      <c r="D2753" s="1676"/>
      <c r="E2753" s="1676"/>
      <c r="F2753" s="1676"/>
      <c r="G2753" s="1676"/>
      <c r="H2753" s="1676"/>
      <c r="I2753" s="1676"/>
      <c r="J2753" s="1676"/>
      <c r="K2753" s="1676"/>
      <c r="L2753" s="1676"/>
      <c r="M2753" s="1676"/>
    </row>
    <row r="2754" spans="1:13" ht="12.75" customHeight="1">
      <c r="A2754" s="1655" t="s">
        <v>1379</v>
      </c>
      <c r="B2754" s="1655"/>
      <c r="C2754" s="1655"/>
      <c r="D2754" s="1655"/>
      <c r="E2754" s="1655"/>
      <c r="F2754" s="1655"/>
      <c r="G2754" s="1655"/>
      <c r="H2754" s="1655"/>
      <c r="I2754" s="1655"/>
      <c r="J2754" s="1655"/>
      <c r="K2754" s="1655"/>
      <c r="L2754" s="1655"/>
      <c r="M2754" s="786"/>
    </row>
    <row r="2755" spans="1:13" ht="12.75" customHeight="1">
      <c r="A2755" s="787" t="s">
        <v>1433</v>
      </c>
      <c r="B2755" s="787"/>
      <c r="C2755" s="788"/>
      <c r="D2755" s="788"/>
      <c r="E2755" s="788"/>
      <c r="F2755" s="789"/>
      <c r="G2755" s="790"/>
      <c r="H2755" s="790"/>
      <c r="I2755" s="790"/>
      <c r="J2755" s="791"/>
      <c r="K2755" s="791"/>
      <c r="L2755" s="791"/>
      <c r="M2755" s="791"/>
    </row>
    <row r="2756" spans="1:13">
      <c r="A2756" s="1656" t="s">
        <v>1434</v>
      </c>
      <c r="B2756" s="1656"/>
      <c r="C2756" s="1656"/>
      <c r="D2756" s="1656"/>
      <c r="E2756" s="1656"/>
      <c r="F2756" s="1656"/>
      <c r="G2756" s="1656"/>
      <c r="H2756" s="1656"/>
      <c r="I2756" s="1656"/>
      <c r="J2756" s="1656"/>
      <c r="K2756" s="1656"/>
      <c r="L2756" s="1656"/>
      <c r="M2756" s="1656"/>
    </row>
    <row r="2757" spans="1:13" ht="12.75" customHeight="1">
      <c r="A2757" s="620" t="s">
        <v>910</v>
      </c>
      <c r="B2757" s="621" t="s">
        <v>1029</v>
      </c>
      <c r="C2757" s="620" t="s">
        <v>1030</v>
      </c>
      <c r="D2757" s="620" t="s">
        <v>1030</v>
      </c>
      <c r="E2757" s="620" t="s">
        <v>1031</v>
      </c>
      <c r="F2757" s="1657" t="s">
        <v>1032</v>
      </c>
      <c r="G2757" s="1658"/>
      <c r="H2757" s="622" t="s">
        <v>1033</v>
      </c>
      <c r="I2757" s="623" t="s">
        <v>1034</v>
      </c>
      <c r="J2757" s="620" t="s">
        <v>1035</v>
      </c>
      <c r="K2757" s="620" t="s">
        <v>1036</v>
      </c>
      <c r="L2757" s="620" t="s">
        <v>1037</v>
      </c>
      <c r="M2757" s="624" t="s">
        <v>1038</v>
      </c>
    </row>
    <row r="2758" spans="1:13" ht="12.75" customHeight="1">
      <c r="A2758" s="625"/>
      <c r="B2758" s="626" t="s">
        <v>1039</v>
      </c>
      <c r="C2758" s="625" t="s">
        <v>1040</v>
      </c>
      <c r="D2758" s="625" t="s">
        <v>1041</v>
      </c>
      <c r="E2758" s="625" t="s">
        <v>1042</v>
      </c>
      <c r="F2758" s="1659" t="s">
        <v>1043</v>
      </c>
      <c r="G2758" s="1660"/>
      <c r="H2758" s="627" t="s">
        <v>1044</v>
      </c>
      <c r="I2758" s="625" t="s">
        <v>6</v>
      </c>
      <c r="J2758" s="628" t="s">
        <v>1045</v>
      </c>
      <c r="K2758" s="629" t="s">
        <v>1046</v>
      </c>
      <c r="L2758" s="625" t="s">
        <v>1047</v>
      </c>
      <c r="M2758" s="628" t="s">
        <v>1048</v>
      </c>
    </row>
    <row r="2759" spans="1:13">
      <c r="A2759" s="625"/>
      <c r="B2759" s="626" t="s">
        <v>1049</v>
      </c>
      <c r="C2759" s="625"/>
      <c r="D2759" s="625"/>
      <c r="E2759" s="625"/>
      <c r="F2759" s="630" t="s">
        <v>1050</v>
      </c>
      <c r="G2759" s="630" t="s">
        <v>1051</v>
      </c>
      <c r="H2759" s="631" t="s">
        <v>1052</v>
      </c>
      <c r="I2759" s="629" t="s">
        <v>1053</v>
      </c>
      <c r="J2759" s="625" t="s">
        <v>6</v>
      </c>
      <c r="K2759" s="629"/>
      <c r="L2759" s="625" t="s">
        <v>1054</v>
      </c>
      <c r="M2759" s="632"/>
    </row>
    <row r="2760" spans="1:13">
      <c r="A2760" s="625"/>
      <c r="B2760" s="626"/>
      <c r="C2760" s="625"/>
      <c r="D2760" s="625"/>
      <c r="E2760" s="625"/>
      <c r="F2760" s="633" t="s">
        <v>1055</v>
      </c>
      <c r="G2760" s="634" t="s">
        <v>1055</v>
      </c>
      <c r="H2760" s="628" t="s">
        <v>1056</v>
      </c>
      <c r="I2760" s="629" t="s">
        <v>1057</v>
      </c>
      <c r="J2760" s="625" t="s">
        <v>1058</v>
      </c>
      <c r="K2760" s="635"/>
      <c r="L2760" s="636" t="s">
        <v>1059</v>
      </c>
      <c r="M2760" s="632"/>
    </row>
    <row r="2761" spans="1:13" ht="114.75">
      <c r="A2761" s="693">
        <v>1</v>
      </c>
      <c r="B2761" s="792" t="s">
        <v>1435</v>
      </c>
      <c r="C2761" s="793" t="s">
        <v>1436</v>
      </c>
      <c r="D2761" s="694" t="s">
        <v>1437</v>
      </c>
      <c r="E2761" s="794" t="s">
        <v>1438</v>
      </c>
      <c r="F2761" s="795">
        <v>10</v>
      </c>
      <c r="G2761" s="796"/>
      <c r="H2761" s="795">
        <v>4</v>
      </c>
      <c r="I2761" s="795">
        <v>28</v>
      </c>
      <c r="J2761" s="795">
        <v>24</v>
      </c>
      <c r="K2761" s="795">
        <v>8</v>
      </c>
      <c r="L2761" s="797"/>
      <c r="M2761" s="798" t="s">
        <v>1439</v>
      </c>
    </row>
    <row r="2762" spans="1:13" ht="51">
      <c r="A2762" s="693">
        <v>2</v>
      </c>
      <c r="B2762" s="710" t="s">
        <v>1440</v>
      </c>
      <c r="C2762" s="799" t="s">
        <v>1441</v>
      </c>
      <c r="D2762" s="799" t="s">
        <v>1442</v>
      </c>
      <c r="E2762" s="800" t="s">
        <v>1443</v>
      </c>
      <c r="F2762" s="795">
        <v>3</v>
      </c>
      <c r="G2762" s="796"/>
      <c r="H2762" s="795">
        <v>5</v>
      </c>
      <c r="I2762" s="795">
        <v>24</v>
      </c>
      <c r="J2762" s="795">
        <v>19</v>
      </c>
      <c r="K2762" s="801"/>
      <c r="L2762" s="797"/>
      <c r="M2762" s="798" t="s">
        <v>1444</v>
      </c>
    </row>
    <row r="2763" spans="1:13" ht="76.5">
      <c r="A2763" s="739">
        <v>3</v>
      </c>
      <c r="B2763" s="802" t="s">
        <v>1445</v>
      </c>
      <c r="C2763" s="803" t="s">
        <v>1446</v>
      </c>
      <c r="D2763" s="695" t="s">
        <v>1447</v>
      </c>
      <c r="E2763" s="804" t="s">
        <v>1448</v>
      </c>
      <c r="F2763" s="805">
        <v>15</v>
      </c>
      <c r="G2763" s="806"/>
      <c r="H2763" s="805">
        <v>35</v>
      </c>
      <c r="I2763" s="805">
        <v>200</v>
      </c>
      <c r="J2763" s="805">
        <v>150</v>
      </c>
      <c r="K2763" s="805">
        <v>30</v>
      </c>
      <c r="L2763" s="807"/>
      <c r="M2763" s="694" t="s">
        <v>1449</v>
      </c>
    </row>
    <row r="2764" spans="1:13" ht="114.75">
      <c r="A2764" s="739">
        <v>4</v>
      </c>
      <c r="B2764" s="808" t="s">
        <v>1450</v>
      </c>
      <c r="C2764" s="809" t="s">
        <v>1451</v>
      </c>
      <c r="D2764" s="740" t="s">
        <v>1452</v>
      </c>
      <c r="E2764" s="804" t="s">
        <v>1453</v>
      </c>
      <c r="F2764" s="806">
        <v>5</v>
      </c>
      <c r="G2764" s="806"/>
      <c r="H2764" s="805">
        <v>5</v>
      </c>
      <c r="I2764" s="805">
        <v>20</v>
      </c>
      <c r="J2764" s="805">
        <v>20</v>
      </c>
      <c r="K2764" s="805">
        <v>5</v>
      </c>
      <c r="L2764" s="807"/>
      <c r="M2764" s="694" t="s">
        <v>1454</v>
      </c>
    </row>
    <row r="2765" spans="1:13" ht="38.25">
      <c r="A2765" s="743"/>
      <c r="B2765" s="810"/>
      <c r="C2765" s="743"/>
      <c r="D2765" s="807" t="s">
        <v>1455</v>
      </c>
      <c r="E2765" s="794" t="s">
        <v>1456</v>
      </c>
      <c r="F2765" s="805">
        <v>1</v>
      </c>
      <c r="G2765" s="806"/>
      <c r="H2765" s="805">
        <v>5</v>
      </c>
      <c r="I2765" s="805">
        <v>25</v>
      </c>
      <c r="J2765" s="805">
        <v>20</v>
      </c>
      <c r="K2765" s="805">
        <v>5</v>
      </c>
      <c r="L2765" s="807"/>
      <c r="M2765" s="694" t="s">
        <v>1457</v>
      </c>
    </row>
    <row r="2766" spans="1:13" ht="76.5">
      <c r="A2766" s="743">
        <v>5</v>
      </c>
      <c r="B2766" s="811" t="s">
        <v>1458</v>
      </c>
      <c r="C2766" s="744" t="s">
        <v>1459</v>
      </c>
      <c r="D2766" s="799" t="s">
        <v>1460</v>
      </c>
      <c r="E2766" s="804" t="s">
        <v>1461</v>
      </c>
      <c r="F2766" s="805">
        <v>5</v>
      </c>
      <c r="G2766" s="806"/>
      <c r="H2766" s="805">
        <v>8</v>
      </c>
      <c r="I2766" s="805">
        <v>50</v>
      </c>
      <c r="J2766" s="805">
        <v>38</v>
      </c>
      <c r="K2766" s="805">
        <v>15</v>
      </c>
      <c r="L2766" s="812"/>
      <c r="M2766" s="694" t="s">
        <v>1462</v>
      </c>
    </row>
    <row r="2767" spans="1:13">
      <c r="A2767" s="1676" t="s">
        <v>907</v>
      </c>
      <c r="B2767" s="1676"/>
      <c r="C2767" s="1676"/>
      <c r="D2767" s="1676"/>
      <c r="E2767" s="1676"/>
      <c r="F2767" s="1676"/>
      <c r="G2767" s="1676"/>
      <c r="H2767" s="1676"/>
      <c r="I2767" s="1676"/>
      <c r="J2767" s="1676"/>
      <c r="K2767" s="1676"/>
      <c r="L2767" s="1676"/>
      <c r="M2767" s="1676"/>
    </row>
    <row r="2768" spans="1:13">
      <c r="A2768" s="1676" t="s">
        <v>908</v>
      </c>
      <c r="B2768" s="1676"/>
      <c r="C2768" s="1676"/>
      <c r="D2768" s="1676"/>
      <c r="E2768" s="1676"/>
      <c r="F2768" s="1676"/>
      <c r="G2768" s="1676"/>
      <c r="H2768" s="1676"/>
      <c r="I2768" s="1676"/>
      <c r="J2768" s="1676"/>
      <c r="K2768" s="1676"/>
      <c r="L2768" s="1676"/>
      <c r="M2768" s="1676"/>
    </row>
    <row r="2769" spans="1:13" ht="12.75" customHeight="1">
      <c r="A2769" s="1655" t="s">
        <v>1379</v>
      </c>
      <c r="B2769" s="1655"/>
      <c r="C2769" s="1655"/>
      <c r="D2769" s="1655"/>
      <c r="E2769" s="1655"/>
      <c r="F2769" s="1655"/>
      <c r="G2769" s="1655"/>
      <c r="H2769" s="1655"/>
      <c r="I2769" s="1655"/>
      <c r="J2769" s="1655"/>
      <c r="K2769" s="1655"/>
      <c r="L2769" s="1655"/>
      <c r="M2769" s="786"/>
    </row>
    <row r="2770" spans="1:13" ht="12.75" customHeight="1">
      <c r="A2770" s="787" t="s">
        <v>1433</v>
      </c>
      <c r="B2770" s="787"/>
      <c r="C2770" s="788"/>
      <c r="D2770" s="788"/>
      <c r="E2770" s="788"/>
      <c r="F2770" s="789"/>
      <c r="G2770" s="790"/>
      <c r="H2770" s="790"/>
      <c r="I2770" s="790"/>
      <c r="J2770" s="791"/>
      <c r="K2770" s="791"/>
      <c r="L2770" s="791"/>
      <c r="M2770" s="791"/>
    </row>
    <row r="2771" spans="1:13">
      <c r="A2771" s="1656" t="s">
        <v>1434</v>
      </c>
      <c r="B2771" s="1656"/>
      <c r="C2771" s="1656"/>
      <c r="D2771" s="1656"/>
      <c r="E2771" s="1656"/>
      <c r="F2771" s="1656"/>
      <c r="G2771" s="1656"/>
      <c r="H2771" s="1656"/>
      <c r="I2771" s="1656"/>
      <c r="J2771" s="1656"/>
      <c r="K2771" s="1656"/>
      <c r="L2771" s="1656"/>
      <c r="M2771" s="1656"/>
    </row>
    <row r="2772" spans="1:13" ht="12.75" customHeight="1">
      <c r="A2772" s="620" t="s">
        <v>910</v>
      </c>
      <c r="B2772" s="621" t="s">
        <v>1029</v>
      </c>
      <c r="C2772" s="620" t="s">
        <v>1030</v>
      </c>
      <c r="D2772" s="620" t="s">
        <v>1030</v>
      </c>
      <c r="E2772" s="620" t="s">
        <v>1031</v>
      </c>
      <c r="F2772" s="1657" t="s">
        <v>1032</v>
      </c>
      <c r="G2772" s="1658"/>
      <c r="H2772" s="622" t="s">
        <v>1033</v>
      </c>
      <c r="I2772" s="623" t="s">
        <v>1034</v>
      </c>
      <c r="J2772" s="620" t="s">
        <v>1035</v>
      </c>
      <c r="K2772" s="620" t="s">
        <v>1036</v>
      </c>
      <c r="L2772" s="620" t="s">
        <v>1037</v>
      </c>
      <c r="M2772" s="624" t="s">
        <v>1038</v>
      </c>
    </row>
    <row r="2773" spans="1:13" ht="12.75" customHeight="1">
      <c r="A2773" s="625"/>
      <c r="B2773" s="626" t="s">
        <v>1039</v>
      </c>
      <c r="C2773" s="625" t="s">
        <v>1040</v>
      </c>
      <c r="D2773" s="625" t="s">
        <v>1041</v>
      </c>
      <c r="E2773" s="625" t="s">
        <v>1042</v>
      </c>
      <c r="F2773" s="1659" t="s">
        <v>1043</v>
      </c>
      <c r="G2773" s="1660"/>
      <c r="H2773" s="627" t="s">
        <v>1044</v>
      </c>
      <c r="I2773" s="625" t="s">
        <v>6</v>
      </c>
      <c r="J2773" s="628" t="s">
        <v>1045</v>
      </c>
      <c r="K2773" s="629" t="s">
        <v>1046</v>
      </c>
      <c r="L2773" s="625" t="s">
        <v>1047</v>
      </c>
      <c r="M2773" s="628" t="s">
        <v>1048</v>
      </c>
    </row>
    <row r="2774" spans="1:13">
      <c r="A2774" s="625"/>
      <c r="B2774" s="626" t="s">
        <v>1049</v>
      </c>
      <c r="C2774" s="625"/>
      <c r="D2774" s="625"/>
      <c r="E2774" s="625"/>
      <c r="F2774" s="630" t="s">
        <v>1050</v>
      </c>
      <c r="G2774" s="630" t="s">
        <v>1051</v>
      </c>
      <c r="H2774" s="631" t="s">
        <v>1052</v>
      </c>
      <c r="I2774" s="629" t="s">
        <v>1053</v>
      </c>
      <c r="J2774" s="625" t="s">
        <v>6</v>
      </c>
      <c r="K2774" s="629"/>
      <c r="L2774" s="625" t="s">
        <v>1054</v>
      </c>
      <c r="M2774" s="632"/>
    </row>
    <row r="2775" spans="1:13">
      <c r="A2775" s="625"/>
      <c r="B2775" s="626"/>
      <c r="C2775" s="625"/>
      <c r="D2775" s="625"/>
      <c r="E2775" s="625"/>
      <c r="F2775" s="633" t="s">
        <v>1055</v>
      </c>
      <c r="G2775" s="634" t="s">
        <v>1055</v>
      </c>
      <c r="H2775" s="628" t="s">
        <v>1056</v>
      </c>
      <c r="I2775" s="629" t="s">
        <v>1057</v>
      </c>
      <c r="J2775" s="625" t="s">
        <v>1058</v>
      </c>
      <c r="K2775" s="635"/>
      <c r="L2775" s="636" t="s">
        <v>1059</v>
      </c>
      <c r="M2775" s="632"/>
    </row>
    <row r="2776" spans="1:13" s="815" customFormat="1" ht="89.25">
      <c r="A2776" s="693">
        <v>6</v>
      </c>
      <c r="B2776" s="802" t="s">
        <v>1463</v>
      </c>
      <c r="C2776" s="809" t="s">
        <v>1464</v>
      </c>
      <c r="D2776" s="766" t="s">
        <v>1465</v>
      </c>
      <c r="E2776" s="813" t="s">
        <v>1466</v>
      </c>
      <c r="F2776" s="805">
        <v>2</v>
      </c>
      <c r="G2776" s="806"/>
      <c r="H2776" s="805">
        <v>8</v>
      </c>
      <c r="I2776" s="805">
        <v>30</v>
      </c>
      <c r="J2776" s="805">
        <v>23</v>
      </c>
      <c r="K2776" s="805">
        <v>10</v>
      </c>
      <c r="L2776" s="814"/>
      <c r="M2776" s="803" t="s">
        <v>1467</v>
      </c>
    </row>
    <row r="2777" spans="1:13" s="815" customFormat="1" ht="76.5">
      <c r="A2777" s="693">
        <v>7</v>
      </c>
      <c r="B2777" s="710" t="s">
        <v>1468</v>
      </c>
      <c r="C2777" s="803" t="s">
        <v>1469</v>
      </c>
      <c r="D2777" s="766" t="s">
        <v>1470</v>
      </c>
      <c r="E2777" s="813" t="s">
        <v>1471</v>
      </c>
      <c r="F2777" s="805" t="s">
        <v>1077</v>
      </c>
      <c r="G2777" s="806"/>
      <c r="H2777" s="805">
        <v>4</v>
      </c>
      <c r="I2777" s="805">
        <v>12</v>
      </c>
      <c r="J2777" s="805">
        <v>11</v>
      </c>
      <c r="K2777" s="805"/>
      <c r="L2777" s="816"/>
      <c r="M2777" s="803" t="s">
        <v>1472</v>
      </c>
    </row>
    <row r="2778" spans="1:13" s="815" customFormat="1" ht="102">
      <c r="A2778" s="693">
        <v>8</v>
      </c>
      <c r="B2778" s="817" t="s">
        <v>1473</v>
      </c>
      <c r="C2778" s="695" t="s">
        <v>1474</v>
      </c>
      <c r="D2778" s="695" t="s">
        <v>1475</v>
      </c>
      <c r="E2778" s="804" t="s">
        <v>1476</v>
      </c>
      <c r="F2778" s="805">
        <v>10</v>
      </c>
      <c r="G2778" s="806"/>
      <c r="H2778" s="805">
        <v>15</v>
      </c>
      <c r="I2778" s="805">
        <v>60</v>
      </c>
      <c r="J2778" s="805">
        <v>45</v>
      </c>
      <c r="K2778" s="805">
        <v>10</v>
      </c>
      <c r="L2778" s="812" t="s">
        <v>1477</v>
      </c>
      <c r="M2778" s="694" t="s">
        <v>1478</v>
      </c>
    </row>
    <row r="2779" spans="1:13" s="815" customFormat="1" ht="63.75">
      <c r="A2779" s="693">
        <v>9</v>
      </c>
      <c r="B2779" s="817" t="s">
        <v>1479</v>
      </c>
      <c r="C2779" s="695" t="s">
        <v>1480</v>
      </c>
      <c r="D2779" s="695" t="s">
        <v>1481</v>
      </c>
      <c r="E2779" s="804" t="s">
        <v>1482</v>
      </c>
      <c r="F2779" s="805" t="s">
        <v>1077</v>
      </c>
      <c r="G2779" s="806"/>
      <c r="H2779" s="805"/>
      <c r="I2779" s="805">
        <v>15.1</v>
      </c>
      <c r="J2779" s="805">
        <v>5.5</v>
      </c>
      <c r="K2779" s="805">
        <v>1</v>
      </c>
      <c r="L2779" s="812"/>
      <c r="M2779" s="694" t="s">
        <v>1483</v>
      </c>
    </row>
    <row r="2780" spans="1:13" s="815" customFormat="1" ht="63.75">
      <c r="A2780" s="693">
        <v>10</v>
      </c>
      <c r="B2780" s="817" t="s">
        <v>1484</v>
      </c>
      <c r="C2780" s="694" t="s">
        <v>1485</v>
      </c>
      <c r="D2780" s="694" t="s">
        <v>1486</v>
      </c>
      <c r="E2780" s="694" t="s">
        <v>1487</v>
      </c>
      <c r="F2780" s="805" t="s">
        <v>1077</v>
      </c>
      <c r="G2780" s="806"/>
      <c r="H2780" s="805">
        <v>1</v>
      </c>
      <c r="I2780" s="805">
        <v>6.5</v>
      </c>
      <c r="J2780" s="805">
        <v>5</v>
      </c>
      <c r="K2780" s="805">
        <v>2</v>
      </c>
      <c r="L2780" s="812"/>
      <c r="M2780" s="694" t="s">
        <v>1488</v>
      </c>
    </row>
    <row r="2781" spans="1:13" s="815" customFormat="1" ht="76.5">
      <c r="A2781" s="693">
        <v>11</v>
      </c>
      <c r="B2781" s="710" t="s">
        <v>1489</v>
      </c>
      <c r="C2781" s="694" t="s">
        <v>1490</v>
      </c>
      <c r="D2781" s="694" t="s">
        <v>1491</v>
      </c>
      <c r="E2781" s="695" t="s">
        <v>1492</v>
      </c>
      <c r="F2781" s="806" t="s">
        <v>1077</v>
      </c>
      <c r="G2781" s="806"/>
      <c r="H2781" s="806">
        <v>15</v>
      </c>
      <c r="I2781" s="806">
        <v>60</v>
      </c>
      <c r="J2781" s="806">
        <v>50</v>
      </c>
      <c r="K2781" s="806">
        <v>10</v>
      </c>
      <c r="L2781" s="694"/>
      <c r="M2781" s="694" t="s">
        <v>1493</v>
      </c>
    </row>
    <row r="2782" spans="1:13">
      <c r="A2782" s="1676" t="s">
        <v>907</v>
      </c>
      <c r="B2782" s="1676"/>
      <c r="C2782" s="1676"/>
      <c r="D2782" s="1676"/>
      <c r="E2782" s="1676"/>
      <c r="F2782" s="1676"/>
      <c r="G2782" s="1676"/>
      <c r="H2782" s="1676"/>
      <c r="I2782" s="1676"/>
      <c r="J2782" s="1676"/>
      <c r="K2782" s="1676"/>
      <c r="L2782" s="1676"/>
      <c r="M2782" s="1676"/>
    </row>
    <row r="2783" spans="1:13">
      <c r="A2783" s="1676" t="s">
        <v>908</v>
      </c>
      <c r="B2783" s="1676"/>
      <c r="C2783" s="1676"/>
      <c r="D2783" s="1676"/>
      <c r="E2783" s="1676"/>
      <c r="F2783" s="1676"/>
      <c r="G2783" s="1676"/>
      <c r="H2783" s="1676"/>
      <c r="I2783" s="1676"/>
      <c r="J2783" s="1676"/>
      <c r="K2783" s="1676"/>
      <c r="L2783" s="1676"/>
      <c r="M2783" s="1676"/>
    </row>
    <row r="2784" spans="1:13" ht="12.75" customHeight="1">
      <c r="A2784" s="1655" t="s">
        <v>1379</v>
      </c>
      <c r="B2784" s="1655"/>
      <c r="C2784" s="1655"/>
      <c r="D2784" s="1655"/>
      <c r="E2784" s="1655"/>
      <c r="F2784" s="1655"/>
      <c r="G2784" s="1655"/>
      <c r="H2784" s="1655"/>
      <c r="I2784" s="1655"/>
      <c r="J2784" s="1655"/>
      <c r="K2784" s="1655"/>
      <c r="L2784" s="1655"/>
      <c r="M2784" s="786"/>
    </row>
    <row r="2785" spans="1:13" ht="12.75" customHeight="1">
      <c r="A2785" s="787" t="s">
        <v>1433</v>
      </c>
      <c r="B2785" s="787"/>
      <c r="C2785" s="788"/>
      <c r="D2785" s="788"/>
      <c r="E2785" s="788"/>
      <c r="F2785" s="789"/>
      <c r="G2785" s="790"/>
      <c r="H2785" s="790"/>
      <c r="I2785" s="790"/>
      <c r="J2785" s="791"/>
      <c r="K2785" s="791"/>
      <c r="L2785" s="791"/>
      <c r="M2785" s="791"/>
    </row>
    <row r="2786" spans="1:13">
      <c r="A2786" s="1656" t="s">
        <v>1434</v>
      </c>
      <c r="B2786" s="1656"/>
      <c r="C2786" s="1656"/>
      <c r="D2786" s="1656"/>
      <c r="E2786" s="1656"/>
      <c r="F2786" s="1656"/>
      <c r="G2786" s="1656"/>
      <c r="H2786" s="1656"/>
      <c r="I2786" s="1656"/>
      <c r="J2786" s="1656"/>
      <c r="K2786" s="1656"/>
      <c r="L2786" s="1656"/>
      <c r="M2786" s="1656"/>
    </row>
    <row r="2787" spans="1:13" ht="12.75" customHeight="1">
      <c r="A2787" s="620" t="s">
        <v>910</v>
      </c>
      <c r="B2787" s="621" t="s">
        <v>1029</v>
      </c>
      <c r="C2787" s="620" t="s">
        <v>1030</v>
      </c>
      <c r="D2787" s="620" t="s">
        <v>1030</v>
      </c>
      <c r="E2787" s="620" t="s">
        <v>1031</v>
      </c>
      <c r="F2787" s="1657" t="s">
        <v>1032</v>
      </c>
      <c r="G2787" s="1658"/>
      <c r="H2787" s="622" t="s">
        <v>1033</v>
      </c>
      <c r="I2787" s="623" t="s">
        <v>1034</v>
      </c>
      <c r="J2787" s="620" t="s">
        <v>1035</v>
      </c>
      <c r="K2787" s="620" t="s">
        <v>1036</v>
      </c>
      <c r="L2787" s="620" t="s">
        <v>1037</v>
      </c>
      <c r="M2787" s="624" t="s">
        <v>1038</v>
      </c>
    </row>
    <row r="2788" spans="1:13" ht="12.75" customHeight="1">
      <c r="A2788" s="625"/>
      <c r="B2788" s="626" t="s">
        <v>1039</v>
      </c>
      <c r="C2788" s="625" t="s">
        <v>1040</v>
      </c>
      <c r="D2788" s="625" t="s">
        <v>1041</v>
      </c>
      <c r="E2788" s="625" t="s">
        <v>1042</v>
      </c>
      <c r="F2788" s="1659" t="s">
        <v>1043</v>
      </c>
      <c r="G2788" s="1660"/>
      <c r="H2788" s="627" t="s">
        <v>1044</v>
      </c>
      <c r="I2788" s="625" t="s">
        <v>6</v>
      </c>
      <c r="J2788" s="628" t="s">
        <v>1045</v>
      </c>
      <c r="K2788" s="629" t="s">
        <v>1046</v>
      </c>
      <c r="L2788" s="625" t="s">
        <v>1047</v>
      </c>
      <c r="M2788" s="628" t="s">
        <v>1048</v>
      </c>
    </row>
    <row r="2789" spans="1:13">
      <c r="A2789" s="625"/>
      <c r="B2789" s="626" t="s">
        <v>1049</v>
      </c>
      <c r="C2789" s="625"/>
      <c r="D2789" s="625"/>
      <c r="E2789" s="625"/>
      <c r="F2789" s="630" t="s">
        <v>1050</v>
      </c>
      <c r="G2789" s="630" t="s">
        <v>1051</v>
      </c>
      <c r="H2789" s="631" t="s">
        <v>1052</v>
      </c>
      <c r="I2789" s="629" t="s">
        <v>1053</v>
      </c>
      <c r="J2789" s="625" t="s">
        <v>6</v>
      </c>
      <c r="K2789" s="629"/>
      <c r="L2789" s="625" t="s">
        <v>1054</v>
      </c>
      <c r="M2789" s="632"/>
    </row>
    <row r="2790" spans="1:13">
      <c r="A2790" s="625"/>
      <c r="B2790" s="626"/>
      <c r="C2790" s="625"/>
      <c r="D2790" s="625"/>
      <c r="E2790" s="625"/>
      <c r="F2790" s="633" t="s">
        <v>1055</v>
      </c>
      <c r="G2790" s="634" t="s">
        <v>1055</v>
      </c>
      <c r="H2790" s="628" t="s">
        <v>1056</v>
      </c>
      <c r="I2790" s="629" t="s">
        <v>1057</v>
      </c>
      <c r="J2790" s="625" t="s">
        <v>1058</v>
      </c>
      <c r="K2790" s="635"/>
      <c r="L2790" s="636" t="s">
        <v>1059</v>
      </c>
      <c r="M2790" s="632"/>
    </row>
    <row r="2791" spans="1:13" s="815" customFormat="1" ht="63.75">
      <c r="A2791" s="693">
        <v>12</v>
      </c>
      <c r="B2791" s="710" t="s">
        <v>1489</v>
      </c>
      <c r="C2791" s="695" t="s">
        <v>1494</v>
      </c>
      <c r="D2791" s="694" t="s">
        <v>1495</v>
      </c>
      <c r="E2791" s="799" t="s">
        <v>1496</v>
      </c>
      <c r="F2791" s="806" t="s">
        <v>1077</v>
      </c>
      <c r="G2791" s="806"/>
      <c r="H2791" s="806">
        <v>3</v>
      </c>
      <c r="I2791" s="806">
        <v>25</v>
      </c>
      <c r="J2791" s="806">
        <v>23</v>
      </c>
      <c r="K2791" s="806">
        <v>5</v>
      </c>
      <c r="L2791" s="694"/>
      <c r="M2791" s="694" t="s">
        <v>1497</v>
      </c>
    </row>
    <row r="2792" spans="1:13" s="815" customFormat="1" ht="89.25">
      <c r="A2792" s="693">
        <v>13</v>
      </c>
      <c r="B2792" s="710" t="s">
        <v>1489</v>
      </c>
      <c r="C2792" s="695" t="s">
        <v>1498</v>
      </c>
      <c r="D2792" s="695" t="s">
        <v>1499</v>
      </c>
      <c r="E2792" s="695" t="s">
        <v>1500</v>
      </c>
      <c r="F2792" s="805">
        <v>5</v>
      </c>
      <c r="G2792" s="805"/>
      <c r="H2792" s="805">
        <v>20</v>
      </c>
      <c r="I2792" s="805">
        <v>75</v>
      </c>
      <c r="J2792" s="805">
        <v>65</v>
      </c>
      <c r="K2792" s="805">
        <v>10</v>
      </c>
      <c r="L2792" s="799"/>
      <c r="M2792" s="695" t="s">
        <v>1501</v>
      </c>
    </row>
    <row r="2793" spans="1:13" s="815" customFormat="1" ht="51">
      <c r="A2793" s="693">
        <v>14</v>
      </c>
      <c r="B2793" s="710" t="s">
        <v>1502</v>
      </c>
      <c r="C2793" s="694" t="s">
        <v>1503</v>
      </c>
      <c r="D2793" s="694" t="s">
        <v>1504</v>
      </c>
      <c r="E2793" s="694" t="s">
        <v>1505</v>
      </c>
      <c r="F2793" s="806" t="s">
        <v>1077</v>
      </c>
      <c r="G2793" s="806"/>
      <c r="H2793" s="806">
        <v>10</v>
      </c>
      <c r="I2793" s="806">
        <v>30</v>
      </c>
      <c r="J2793" s="806">
        <v>23</v>
      </c>
      <c r="K2793" s="806"/>
      <c r="L2793" s="694"/>
      <c r="M2793" s="694" t="s">
        <v>1506</v>
      </c>
    </row>
    <row r="2794" spans="1:13" ht="76.5">
      <c r="A2794" s="693">
        <v>15</v>
      </c>
      <c r="B2794" s="710" t="s">
        <v>1507</v>
      </c>
      <c r="C2794" s="695" t="s">
        <v>1508</v>
      </c>
      <c r="D2794" s="695" t="s">
        <v>1509</v>
      </c>
      <c r="E2794" s="695" t="s">
        <v>1510</v>
      </c>
      <c r="F2794" s="806">
        <v>10</v>
      </c>
      <c r="G2794" s="806"/>
      <c r="H2794" s="806">
        <v>10</v>
      </c>
      <c r="I2794" s="806">
        <v>45</v>
      </c>
      <c r="J2794" s="806">
        <v>35</v>
      </c>
      <c r="K2794" s="806">
        <v>5</v>
      </c>
      <c r="L2794" s="694" t="s">
        <v>1511</v>
      </c>
      <c r="M2794" s="694" t="s">
        <v>1512</v>
      </c>
    </row>
    <row r="2795" spans="1:13" ht="63.75">
      <c r="A2795" s="693">
        <v>16</v>
      </c>
      <c r="B2795" s="710" t="s">
        <v>1513</v>
      </c>
      <c r="C2795" s="693" t="s">
        <v>1514</v>
      </c>
      <c r="D2795" s="695" t="s">
        <v>1515</v>
      </c>
      <c r="E2795" s="695" t="s">
        <v>1516</v>
      </c>
      <c r="F2795" s="721">
        <v>5</v>
      </c>
      <c r="G2795" s="721"/>
      <c r="H2795" s="722">
        <v>10</v>
      </c>
      <c r="I2795" s="721">
        <v>25</v>
      </c>
      <c r="J2795" s="721">
        <v>25</v>
      </c>
      <c r="K2795" s="721"/>
      <c r="L2795" s="721"/>
      <c r="M2795" s="693" t="s">
        <v>1517</v>
      </c>
    </row>
    <row r="2796" spans="1:13" ht="51">
      <c r="A2796" s="693">
        <v>17</v>
      </c>
      <c r="B2796" s="710" t="s">
        <v>1518</v>
      </c>
      <c r="C2796" s="693" t="s">
        <v>1519</v>
      </c>
      <c r="D2796" s="695" t="s">
        <v>1520</v>
      </c>
      <c r="E2796" s="695" t="s">
        <v>1521</v>
      </c>
      <c r="F2796" s="721">
        <v>5</v>
      </c>
      <c r="G2796" s="721"/>
      <c r="H2796" s="721">
        <v>2</v>
      </c>
      <c r="I2796" s="721">
        <v>13</v>
      </c>
      <c r="J2796" s="721">
        <v>11.5</v>
      </c>
      <c r="K2796" s="721">
        <v>2</v>
      </c>
      <c r="L2796" s="721"/>
      <c r="M2796" s="693" t="s">
        <v>1522</v>
      </c>
    </row>
    <row r="2797" spans="1:13" ht="63.75">
      <c r="A2797" s="693">
        <v>18</v>
      </c>
      <c r="B2797" s="710" t="s">
        <v>1523</v>
      </c>
      <c r="C2797" s="693" t="s">
        <v>1524</v>
      </c>
      <c r="D2797" s="693" t="s">
        <v>1524</v>
      </c>
      <c r="E2797" s="695" t="s">
        <v>1525</v>
      </c>
      <c r="F2797" s="721">
        <v>5</v>
      </c>
      <c r="G2797" s="721"/>
      <c r="H2797" s="721">
        <v>5</v>
      </c>
      <c r="I2797" s="721">
        <v>23</v>
      </c>
      <c r="J2797" s="721">
        <v>20</v>
      </c>
      <c r="K2797" s="721">
        <v>5</v>
      </c>
      <c r="L2797" s="721" t="s">
        <v>1526</v>
      </c>
      <c r="M2797" s="693" t="s">
        <v>1527</v>
      </c>
    </row>
    <row r="2798" spans="1:13">
      <c r="A2798" s="731"/>
      <c r="B2798" s="818"/>
      <c r="C2798" s="731"/>
      <c r="D2798" s="731"/>
      <c r="E2798" s="819"/>
      <c r="F2798" s="820"/>
      <c r="G2798" s="820"/>
      <c r="H2798" s="820"/>
      <c r="I2798" s="820"/>
      <c r="J2798" s="820"/>
      <c r="K2798" s="820"/>
      <c r="L2798" s="820"/>
      <c r="M2798" s="731"/>
    </row>
    <row r="2799" spans="1:13">
      <c r="A2799" s="1676" t="s">
        <v>907</v>
      </c>
      <c r="B2799" s="1676"/>
      <c r="C2799" s="1676"/>
      <c r="D2799" s="1676"/>
      <c r="E2799" s="1676"/>
      <c r="F2799" s="1676"/>
      <c r="G2799" s="1676"/>
      <c r="H2799" s="1676"/>
      <c r="I2799" s="1676"/>
      <c r="J2799" s="1676"/>
      <c r="K2799" s="1676"/>
      <c r="L2799" s="1676"/>
      <c r="M2799" s="1676"/>
    </row>
    <row r="2800" spans="1:13">
      <c r="A2800" s="1676" t="s">
        <v>908</v>
      </c>
      <c r="B2800" s="1676"/>
      <c r="C2800" s="1676"/>
      <c r="D2800" s="1676"/>
      <c r="E2800" s="1676"/>
      <c r="F2800" s="1676"/>
      <c r="G2800" s="1676"/>
      <c r="H2800" s="1676"/>
      <c r="I2800" s="1676"/>
      <c r="J2800" s="1676"/>
      <c r="K2800" s="1676"/>
      <c r="L2800" s="1676"/>
      <c r="M2800" s="1676"/>
    </row>
    <row r="2801" spans="1:13" ht="12.75" customHeight="1">
      <c r="A2801" s="1655" t="s">
        <v>1379</v>
      </c>
      <c r="B2801" s="1655"/>
      <c r="C2801" s="1655"/>
      <c r="D2801" s="1655"/>
      <c r="E2801" s="1655"/>
      <c r="F2801" s="1655"/>
      <c r="G2801" s="1655"/>
      <c r="H2801" s="1655"/>
      <c r="I2801" s="1655"/>
      <c r="J2801" s="1655"/>
      <c r="K2801" s="1655"/>
      <c r="L2801" s="1655"/>
      <c r="M2801" s="786"/>
    </row>
    <row r="2802" spans="1:13" ht="12.75" customHeight="1">
      <c r="A2802" s="787" t="s">
        <v>1433</v>
      </c>
      <c r="B2802" s="787"/>
      <c r="C2802" s="788"/>
      <c r="D2802" s="788"/>
      <c r="E2802" s="788"/>
      <c r="F2802" s="789"/>
      <c r="G2802" s="790"/>
      <c r="H2802" s="790"/>
      <c r="I2802" s="790"/>
      <c r="J2802" s="791"/>
      <c r="K2802" s="791"/>
      <c r="L2802" s="791"/>
      <c r="M2802" s="791"/>
    </row>
    <row r="2803" spans="1:13">
      <c r="A2803" s="1656" t="s">
        <v>1434</v>
      </c>
      <c r="B2803" s="1656"/>
      <c r="C2803" s="1656"/>
      <c r="D2803" s="1656"/>
      <c r="E2803" s="1656"/>
      <c r="F2803" s="1656"/>
      <c r="G2803" s="1656"/>
      <c r="H2803" s="1656"/>
      <c r="I2803" s="1656"/>
      <c r="J2803" s="1656"/>
      <c r="K2803" s="1656"/>
      <c r="L2803" s="1656"/>
      <c r="M2803" s="1656"/>
    </row>
    <row r="2804" spans="1:13" ht="12.75" customHeight="1">
      <c r="A2804" s="620" t="s">
        <v>910</v>
      </c>
      <c r="B2804" s="621" t="s">
        <v>1029</v>
      </c>
      <c r="C2804" s="620" t="s">
        <v>1030</v>
      </c>
      <c r="D2804" s="620" t="s">
        <v>1030</v>
      </c>
      <c r="E2804" s="620" t="s">
        <v>1031</v>
      </c>
      <c r="F2804" s="1657" t="s">
        <v>1032</v>
      </c>
      <c r="G2804" s="1658"/>
      <c r="H2804" s="622" t="s">
        <v>1033</v>
      </c>
      <c r="I2804" s="623" t="s">
        <v>1034</v>
      </c>
      <c r="J2804" s="620" t="s">
        <v>1035</v>
      </c>
      <c r="K2804" s="620" t="s">
        <v>1036</v>
      </c>
      <c r="L2804" s="620" t="s">
        <v>1037</v>
      </c>
      <c r="M2804" s="624" t="s">
        <v>1038</v>
      </c>
    </row>
    <row r="2805" spans="1:13" ht="12.75" customHeight="1">
      <c r="A2805" s="625"/>
      <c r="B2805" s="626" t="s">
        <v>1039</v>
      </c>
      <c r="C2805" s="625" t="s">
        <v>1040</v>
      </c>
      <c r="D2805" s="625" t="s">
        <v>1041</v>
      </c>
      <c r="E2805" s="625" t="s">
        <v>1042</v>
      </c>
      <c r="F2805" s="1659" t="s">
        <v>1043</v>
      </c>
      <c r="G2805" s="1660"/>
      <c r="H2805" s="627" t="s">
        <v>1044</v>
      </c>
      <c r="I2805" s="625" t="s">
        <v>6</v>
      </c>
      <c r="J2805" s="628" t="s">
        <v>1045</v>
      </c>
      <c r="K2805" s="629" t="s">
        <v>1046</v>
      </c>
      <c r="L2805" s="625" t="s">
        <v>1047</v>
      </c>
      <c r="M2805" s="628" t="s">
        <v>1048</v>
      </c>
    </row>
    <row r="2806" spans="1:13">
      <c r="A2806" s="625"/>
      <c r="B2806" s="626" t="s">
        <v>1049</v>
      </c>
      <c r="C2806" s="625"/>
      <c r="D2806" s="625"/>
      <c r="E2806" s="625"/>
      <c r="F2806" s="630" t="s">
        <v>1050</v>
      </c>
      <c r="G2806" s="630" t="s">
        <v>1051</v>
      </c>
      <c r="H2806" s="631" t="s">
        <v>1052</v>
      </c>
      <c r="I2806" s="629" t="s">
        <v>1053</v>
      </c>
      <c r="J2806" s="625" t="s">
        <v>6</v>
      </c>
      <c r="K2806" s="629"/>
      <c r="L2806" s="625" t="s">
        <v>1054</v>
      </c>
      <c r="M2806" s="632"/>
    </row>
    <row r="2807" spans="1:13">
      <c r="A2807" s="625"/>
      <c r="B2807" s="626"/>
      <c r="C2807" s="625"/>
      <c r="D2807" s="625"/>
      <c r="E2807" s="625"/>
      <c r="F2807" s="633" t="s">
        <v>1055</v>
      </c>
      <c r="G2807" s="634" t="s">
        <v>1055</v>
      </c>
      <c r="H2807" s="628" t="s">
        <v>1056</v>
      </c>
      <c r="I2807" s="629" t="s">
        <v>1057</v>
      </c>
      <c r="J2807" s="625" t="s">
        <v>1058</v>
      </c>
      <c r="K2807" s="635"/>
      <c r="L2807" s="636" t="s">
        <v>1059</v>
      </c>
      <c r="M2807" s="632"/>
    </row>
    <row r="2808" spans="1:13" ht="90.75" customHeight="1">
      <c r="A2808" s="693">
        <v>20</v>
      </c>
      <c r="B2808" s="710" t="s">
        <v>1528</v>
      </c>
      <c r="C2808" s="695" t="s">
        <v>1529</v>
      </c>
      <c r="D2808" s="695" t="s">
        <v>1530</v>
      </c>
      <c r="E2808" s="695" t="s">
        <v>1531</v>
      </c>
      <c r="F2808" s="721">
        <v>6</v>
      </c>
      <c r="G2808" s="721"/>
      <c r="H2808" s="721">
        <v>6</v>
      </c>
      <c r="I2808" s="721">
        <v>45</v>
      </c>
      <c r="J2808" s="721">
        <v>21</v>
      </c>
      <c r="K2808" s="721">
        <v>2</v>
      </c>
      <c r="L2808" s="721"/>
      <c r="M2808" s="693" t="s">
        <v>1532</v>
      </c>
    </row>
    <row r="2809" spans="1:13" ht="51">
      <c r="A2809" s="693">
        <v>21</v>
      </c>
      <c r="B2809" s="710" t="s">
        <v>1533</v>
      </c>
      <c r="C2809" s="693" t="s">
        <v>1534</v>
      </c>
      <c r="D2809" s="694" t="s">
        <v>1535</v>
      </c>
      <c r="E2809" s="695" t="s">
        <v>1536</v>
      </c>
      <c r="F2809" s="721" t="s">
        <v>1077</v>
      </c>
      <c r="G2809" s="721"/>
      <c r="H2809" s="721">
        <v>7.5</v>
      </c>
      <c r="I2809" s="721">
        <v>48</v>
      </c>
      <c r="J2809" s="721">
        <v>41.5</v>
      </c>
      <c r="K2809" s="721">
        <v>15</v>
      </c>
      <c r="L2809" s="721"/>
      <c r="M2809" s="693" t="s">
        <v>1537</v>
      </c>
    </row>
    <row r="2810" spans="1:13" ht="89.25" customHeight="1">
      <c r="A2810" s="693">
        <v>22</v>
      </c>
      <c r="B2810" s="705" t="s">
        <v>1538</v>
      </c>
      <c r="C2810" s="694" t="s">
        <v>1539</v>
      </c>
      <c r="D2810" s="694" t="s">
        <v>1540</v>
      </c>
      <c r="E2810" s="695" t="s">
        <v>1541</v>
      </c>
      <c r="F2810" s="821" t="s">
        <v>1077</v>
      </c>
      <c r="G2810" s="821"/>
      <c r="H2810" s="821">
        <v>1</v>
      </c>
      <c r="I2810" s="821">
        <v>6.5</v>
      </c>
      <c r="J2810" s="821">
        <v>5.3</v>
      </c>
      <c r="K2810" s="821">
        <v>2</v>
      </c>
      <c r="L2810" s="821"/>
      <c r="M2810" s="694" t="s">
        <v>1542</v>
      </c>
    </row>
    <row r="2811" spans="1:13" ht="51">
      <c r="A2811" s="693">
        <v>23</v>
      </c>
      <c r="B2811" s="710" t="s">
        <v>1543</v>
      </c>
      <c r="C2811" s="693" t="s">
        <v>1544</v>
      </c>
      <c r="D2811" s="694" t="s">
        <v>1545</v>
      </c>
      <c r="E2811" s="695" t="s">
        <v>1546</v>
      </c>
      <c r="F2811" s="721">
        <v>6</v>
      </c>
      <c r="G2811" s="721"/>
      <c r="H2811" s="721">
        <v>2</v>
      </c>
      <c r="I2811" s="721">
        <v>20</v>
      </c>
      <c r="J2811" s="721">
        <v>18</v>
      </c>
      <c r="K2811" s="721">
        <v>5</v>
      </c>
      <c r="L2811" s="721"/>
      <c r="M2811" s="693" t="s">
        <v>1547</v>
      </c>
    </row>
    <row r="2812" spans="1:13" ht="51">
      <c r="A2812" s="693">
        <v>24</v>
      </c>
      <c r="B2812" s="710" t="s">
        <v>1548</v>
      </c>
      <c r="C2812" s="693" t="s">
        <v>1549</v>
      </c>
      <c r="D2812" s="694" t="s">
        <v>1550</v>
      </c>
      <c r="E2812" s="695" t="s">
        <v>1551</v>
      </c>
      <c r="F2812" s="721" t="s">
        <v>1077</v>
      </c>
      <c r="G2812" s="721"/>
      <c r="H2812" s="721">
        <v>2</v>
      </c>
      <c r="I2812" s="721">
        <v>11</v>
      </c>
      <c r="J2812" s="721">
        <v>9</v>
      </c>
      <c r="K2812" s="721">
        <v>3</v>
      </c>
      <c r="L2812" s="721"/>
      <c r="M2812" s="693" t="s">
        <v>1552</v>
      </c>
    </row>
    <row r="2813" spans="1:13" ht="63.75">
      <c r="A2813" s="693">
        <v>25</v>
      </c>
      <c r="B2813" s="710" t="s">
        <v>1553</v>
      </c>
      <c r="C2813" s="693" t="s">
        <v>1554</v>
      </c>
      <c r="D2813" s="695" t="s">
        <v>1555</v>
      </c>
      <c r="E2813" s="695" t="s">
        <v>1556</v>
      </c>
      <c r="F2813" s="721">
        <v>3</v>
      </c>
      <c r="G2813" s="721"/>
      <c r="H2813" s="721">
        <v>2</v>
      </c>
      <c r="I2813" s="721">
        <v>7</v>
      </c>
      <c r="J2813" s="721">
        <v>6.5</v>
      </c>
      <c r="K2813" s="721"/>
      <c r="L2813" s="721"/>
      <c r="M2813" s="693" t="s">
        <v>1557</v>
      </c>
    </row>
    <row r="2814" spans="1:13" ht="51">
      <c r="A2814" s="743">
        <v>26</v>
      </c>
      <c r="B2814" s="705" t="s">
        <v>1538</v>
      </c>
      <c r="C2814" s="743" t="s">
        <v>1558</v>
      </c>
      <c r="D2814" s="743" t="s">
        <v>1559</v>
      </c>
      <c r="E2814" s="744" t="s">
        <v>1560</v>
      </c>
      <c r="F2814" s="822">
        <v>200</v>
      </c>
      <c r="G2814" s="822"/>
      <c r="H2814" s="822"/>
      <c r="I2814" s="822">
        <v>600</v>
      </c>
      <c r="J2814" s="822"/>
      <c r="K2814" s="822"/>
      <c r="L2814" s="822"/>
      <c r="M2814" s="743" t="s">
        <v>1561</v>
      </c>
    </row>
    <row r="2815" spans="1:13">
      <c r="A2815" s="761"/>
      <c r="B2815" s="761"/>
      <c r="C2815" s="761" t="s">
        <v>6</v>
      </c>
      <c r="D2815" s="761"/>
      <c r="E2815" s="761"/>
      <c r="F2815" s="762">
        <f>SUM(F2761:F2814)</f>
        <v>296</v>
      </c>
      <c r="G2815" s="762">
        <f t="shared" ref="G2815:K2815" si="7">SUM(G2761:G2813)</f>
        <v>0</v>
      </c>
      <c r="H2815" s="762">
        <f t="shared" si="7"/>
        <v>185.5</v>
      </c>
      <c r="I2815" s="762">
        <f t="shared" si="7"/>
        <v>904.1</v>
      </c>
      <c r="J2815" s="762">
        <f t="shared" si="7"/>
        <v>714.3</v>
      </c>
      <c r="K2815" s="762">
        <f t="shared" si="7"/>
        <v>150</v>
      </c>
      <c r="L2815" s="760"/>
      <c r="M2815" s="760"/>
    </row>
    <row r="2816" spans="1:13">
      <c r="A2816" s="764"/>
      <c r="B2816" s="823"/>
      <c r="C2816" s="824"/>
      <c r="D2816" s="824"/>
      <c r="E2816" s="824"/>
      <c r="F2816" s="825"/>
      <c r="G2816" s="825"/>
      <c r="H2816" s="825"/>
      <c r="I2816" s="764"/>
      <c r="J2816" s="825"/>
      <c r="K2816" s="764"/>
      <c r="L2816" s="764"/>
      <c r="M2816" s="764"/>
    </row>
    <row r="2817" spans="1:18" ht="12.75" customHeight="1">
      <c r="A2817" s="1661" t="s">
        <v>907</v>
      </c>
      <c r="B2817" s="1661"/>
      <c r="C2817" s="1661"/>
      <c r="D2817" s="1661"/>
      <c r="E2817" s="1661"/>
      <c r="F2817" s="1661"/>
      <c r="G2817" s="1661"/>
      <c r="H2817" s="1661"/>
      <c r="I2817" s="1661"/>
      <c r="J2817" s="1661"/>
      <c r="K2817" s="1661"/>
      <c r="L2817" s="1661"/>
      <c r="M2817" s="1661"/>
    </row>
    <row r="2818" spans="1:18" ht="12.75" customHeight="1">
      <c r="A2818" s="1661" t="s">
        <v>908</v>
      </c>
      <c r="B2818" s="1661"/>
      <c r="C2818" s="1661"/>
      <c r="D2818" s="1661"/>
      <c r="E2818" s="1661"/>
      <c r="F2818" s="1661"/>
      <c r="G2818" s="1661"/>
      <c r="H2818" s="1661"/>
      <c r="I2818" s="1661"/>
      <c r="J2818" s="1661"/>
      <c r="K2818" s="1661"/>
      <c r="L2818" s="1661"/>
      <c r="M2818" s="1661"/>
    </row>
    <row r="2819" spans="1:18">
      <c r="A2819" s="1662" t="s">
        <v>1562</v>
      </c>
      <c r="B2819" s="1662"/>
      <c r="C2819" s="1662"/>
      <c r="D2819" s="1662"/>
      <c r="E2819" s="1662"/>
      <c r="F2819" s="1662"/>
      <c r="G2819" s="1662"/>
      <c r="H2819" s="1662"/>
      <c r="I2819" s="1662"/>
      <c r="J2819" s="1662"/>
      <c r="K2819" s="1662"/>
      <c r="L2819" s="1662"/>
      <c r="M2819" s="1662"/>
    </row>
    <row r="2820" spans="1:18" ht="12.75" customHeight="1">
      <c r="A2820" s="1663" t="s">
        <v>1563</v>
      </c>
      <c r="B2820" s="1663"/>
      <c r="C2820" s="1663"/>
      <c r="D2820" s="1663"/>
      <c r="E2820" s="1663"/>
      <c r="F2820" s="1663"/>
      <c r="G2820" s="1663"/>
      <c r="H2820" s="1663"/>
      <c r="I2820" s="1663"/>
      <c r="J2820" s="1663"/>
      <c r="K2820" s="1663"/>
      <c r="L2820" s="1663"/>
      <c r="M2820" s="1663"/>
    </row>
    <row r="2821" spans="1:18" ht="12.75" customHeight="1">
      <c r="A2821" s="1664" t="s">
        <v>1564</v>
      </c>
      <c r="B2821" s="1664"/>
      <c r="C2821" s="1664"/>
      <c r="D2821" s="1664"/>
      <c r="E2821" s="1664"/>
      <c r="F2821" s="1664"/>
      <c r="G2821" s="1664"/>
      <c r="H2821" s="1664"/>
      <c r="I2821" s="1664"/>
      <c r="J2821" s="1664"/>
      <c r="K2821" s="1664"/>
      <c r="L2821" s="1664"/>
      <c r="M2821" s="1664"/>
      <c r="N2821" s="826"/>
      <c r="O2821" s="826"/>
      <c r="P2821" s="826"/>
      <c r="Q2821" s="826"/>
      <c r="R2821" s="827"/>
    </row>
    <row r="2822" spans="1:18">
      <c r="A2822" s="620" t="s">
        <v>910</v>
      </c>
      <c r="B2822" s="621" t="s">
        <v>1029</v>
      </c>
      <c r="C2822" s="620" t="s">
        <v>1030</v>
      </c>
      <c r="D2822" s="620" t="s">
        <v>1030</v>
      </c>
      <c r="E2822" s="620" t="s">
        <v>1031</v>
      </c>
      <c r="F2822" s="1657" t="s">
        <v>1032</v>
      </c>
      <c r="G2822" s="1658"/>
      <c r="H2822" s="622" t="s">
        <v>1033</v>
      </c>
      <c r="I2822" s="623" t="s">
        <v>1034</v>
      </c>
      <c r="J2822" s="620" t="s">
        <v>1035</v>
      </c>
      <c r="K2822" s="620" t="s">
        <v>1036</v>
      </c>
      <c r="L2822" s="620" t="s">
        <v>1037</v>
      </c>
      <c r="M2822" s="624" t="s">
        <v>1038</v>
      </c>
      <c r="N2822" s="815"/>
      <c r="O2822" s="815"/>
      <c r="P2822" s="815"/>
      <c r="Q2822" s="815"/>
      <c r="R2822" s="815"/>
    </row>
    <row r="2823" spans="1:18">
      <c r="A2823" s="625"/>
      <c r="B2823" s="626" t="s">
        <v>1039</v>
      </c>
      <c r="C2823" s="625" t="s">
        <v>1040</v>
      </c>
      <c r="D2823" s="625" t="s">
        <v>1041</v>
      </c>
      <c r="E2823" s="625" t="s">
        <v>1042</v>
      </c>
      <c r="F2823" s="1659" t="s">
        <v>1043</v>
      </c>
      <c r="G2823" s="1660"/>
      <c r="H2823" s="627" t="s">
        <v>1044</v>
      </c>
      <c r="I2823" s="625" t="s">
        <v>6</v>
      </c>
      <c r="J2823" s="628" t="s">
        <v>1045</v>
      </c>
      <c r="K2823" s="629" t="s">
        <v>1046</v>
      </c>
      <c r="L2823" s="625" t="s">
        <v>1047</v>
      </c>
      <c r="M2823" s="628" t="s">
        <v>1048</v>
      </c>
      <c r="N2823" s="815"/>
      <c r="O2823" s="815"/>
      <c r="P2823" s="815"/>
      <c r="Q2823" s="815"/>
      <c r="R2823" s="815"/>
    </row>
    <row r="2824" spans="1:18">
      <c r="A2824" s="625"/>
      <c r="B2824" s="626" t="s">
        <v>1049</v>
      </c>
      <c r="C2824" s="625"/>
      <c r="D2824" s="625"/>
      <c r="E2824" s="625"/>
      <c r="F2824" s="630" t="s">
        <v>1050</v>
      </c>
      <c r="G2824" s="630" t="s">
        <v>1051</v>
      </c>
      <c r="H2824" s="631" t="s">
        <v>1052</v>
      </c>
      <c r="I2824" s="629" t="s">
        <v>1053</v>
      </c>
      <c r="J2824" s="625" t="s">
        <v>6</v>
      </c>
      <c r="K2824" s="629"/>
      <c r="L2824" s="625" t="s">
        <v>1054</v>
      </c>
      <c r="M2824" s="632"/>
      <c r="N2824" s="828"/>
      <c r="O2824" s="828"/>
      <c r="P2824" s="828"/>
      <c r="Q2824" s="828"/>
      <c r="R2824" s="829"/>
    </row>
    <row r="2825" spans="1:18">
      <c r="A2825" s="625"/>
      <c r="B2825" s="626"/>
      <c r="C2825" s="625"/>
      <c r="D2825" s="625"/>
      <c r="E2825" s="625"/>
      <c r="F2825" s="633" t="s">
        <v>1055</v>
      </c>
      <c r="G2825" s="634" t="s">
        <v>1055</v>
      </c>
      <c r="H2825" s="628" t="s">
        <v>1056</v>
      </c>
      <c r="I2825" s="629" t="s">
        <v>1057</v>
      </c>
      <c r="J2825" s="625" t="s">
        <v>1058</v>
      </c>
      <c r="K2825" s="635"/>
      <c r="L2825" s="636" t="s">
        <v>1059</v>
      </c>
      <c r="M2825" s="632"/>
      <c r="N2825" s="815"/>
      <c r="O2825" s="815"/>
      <c r="P2825" s="815"/>
      <c r="Q2825" s="815"/>
      <c r="R2825" s="829"/>
    </row>
    <row r="2826" spans="1:18" ht="102">
      <c r="A2826" s="720">
        <v>1</v>
      </c>
      <c r="B2826" s="701" t="s">
        <v>1565</v>
      </c>
      <c r="C2826" s="693" t="s">
        <v>1566</v>
      </c>
      <c r="D2826" s="693" t="s">
        <v>1567</v>
      </c>
      <c r="E2826" s="701" t="s">
        <v>1568</v>
      </c>
      <c r="F2826" s="830">
        <v>300</v>
      </c>
      <c r="G2826" s="830">
        <f>SUM(F2826*0.3)</f>
        <v>90</v>
      </c>
      <c r="H2826" s="830">
        <v>200</v>
      </c>
      <c r="I2826" s="831">
        <v>4819</v>
      </c>
      <c r="J2826" s="830">
        <v>700</v>
      </c>
      <c r="K2826" s="830">
        <v>600</v>
      </c>
      <c r="L2826" s="830"/>
      <c r="M2826" s="832" t="s">
        <v>1569</v>
      </c>
      <c r="N2826" s="815"/>
      <c r="O2826" s="815"/>
      <c r="P2826" s="815"/>
      <c r="Q2826" s="815"/>
      <c r="R2826" s="829"/>
    </row>
    <row r="2827" spans="1:18" ht="76.5">
      <c r="A2827" s="720">
        <v>2</v>
      </c>
      <c r="B2827" s="701" t="s">
        <v>1570</v>
      </c>
      <c r="C2827" s="693" t="s">
        <v>1566</v>
      </c>
      <c r="D2827" s="693" t="s">
        <v>1571</v>
      </c>
      <c r="E2827" s="701" t="s">
        <v>1572</v>
      </c>
      <c r="F2827" s="830">
        <v>250</v>
      </c>
      <c r="G2827" s="830">
        <f t="shared" ref="G2827:G2830" si="8">SUM(F2827*0.3)</f>
        <v>75</v>
      </c>
      <c r="H2827" s="830">
        <v>100</v>
      </c>
      <c r="I2827" s="831">
        <v>2120</v>
      </c>
      <c r="J2827" s="830">
        <v>400</v>
      </c>
      <c r="K2827" s="830">
        <v>300</v>
      </c>
      <c r="L2827" s="830">
        <v>220</v>
      </c>
      <c r="M2827" s="832" t="s">
        <v>1573</v>
      </c>
    </row>
    <row r="2828" spans="1:18" ht="63.75">
      <c r="A2828" s="720">
        <v>3</v>
      </c>
      <c r="B2828" s="701" t="s">
        <v>1570</v>
      </c>
      <c r="C2828" s="693" t="s">
        <v>1566</v>
      </c>
      <c r="D2828" s="693" t="s">
        <v>1574</v>
      </c>
      <c r="E2828" s="700" t="s">
        <v>1575</v>
      </c>
      <c r="F2828" s="830">
        <v>100</v>
      </c>
      <c r="G2828" s="830">
        <f t="shared" si="8"/>
        <v>30</v>
      </c>
      <c r="H2828" s="830">
        <v>50</v>
      </c>
      <c r="I2828" s="831">
        <v>1170</v>
      </c>
      <c r="J2828" s="830">
        <v>300</v>
      </c>
      <c r="K2828" s="830">
        <v>200</v>
      </c>
      <c r="L2828" s="830">
        <v>120</v>
      </c>
      <c r="M2828" s="832" t="s">
        <v>1576</v>
      </c>
    </row>
    <row r="2829" spans="1:18" ht="89.25">
      <c r="A2829" s="720">
        <v>4</v>
      </c>
      <c r="B2829" s="701" t="s">
        <v>1570</v>
      </c>
      <c r="C2829" s="693" t="s">
        <v>1566</v>
      </c>
      <c r="D2829" s="693" t="s">
        <v>1577</v>
      </c>
      <c r="E2829" s="700" t="s">
        <v>1578</v>
      </c>
      <c r="F2829" s="830">
        <v>200</v>
      </c>
      <c r="G2829" s="830">
        <f t="shared" si="8"/>
        <v>60</v>
      </c>
      <c r="H2829" s="830">
        <v>300</v>
      </c>
      <c r="I2829" s="831">
        <v>3185</v>
      </c>
      <c r="J2829" s="830">
        <v>1185</v>
      </c>
      <c r="K2829" s="830">
        <v>400</v>
      </c>
      <c r="L2829" s="830">
        <v>140</v>
      </c>
      <c r="M2829" s="832" t="s">
        <v>1579</v>
      </c>
    </row>
    <row r="2830" spans="1:18" ht="76.5">
      <c r="A2830" s="720">
        <v>5</v>
      </c>
      <c r="B2830" s="701" t="s">
        <v>1570</v>
      </c>
      <c r="C2830" s="693" t="s">
        <v>1566</v>
      </c>
      <c r="D2830" s="693" t="s">
        <v>1580</v>
      </c>
      <c r="E2830" s="700" t="s">
        <v>1581</v>
      </c>
      <c r="F2830" s="830">
        <v>100</v>
      </c>
      <c r="G2830" s="830">
        <f t="shared" si="8"/>
        <v>30</v>
      </c>
      <c r="H2830" s="830">
        <v>200</v>
      </c>
      <c r="I2830" s="831">
        <v>1500</v>
      </c>
      <c r="J2830" s="830">
        <v>400</v>
      </c>
      <c r="K2830" s="830">
        <v>100</v>
      </c>
      <c r="L2830" s="830"/>
      <c r="M2830" s="832" t="s">
        <v>1582</v>
      </c>
    </row>
    <row r="2831" spans="1:18">
      <c r="A2831" s="733"/>
      <c r="B2831" s="731"/>
      <c r="C2831" s="731"/>
      <c r="D2831" s="731"/>
      <c r="E2831" s="833"/>
      <c r="F2831" s="834"/>
      <c r="G2831" s="834"/>
      <c r="H2831" s="834"/>
      <c r="I2831" s="835"/>
      <c r="J2831" s="834"/>
      <c r="K2831" s="834"/>
      <c r="L2831" s="834"/>
      <c r="M2831" s="836"/>
    </row>
    <row r="2832" spans="1:18">
      <c r="A2832" s="733"/>
      <c r="B2832" s="731"/>
      <c r="C2832" s="731"/>
      <c r="D2832" s="731"/>
      <c r="E2832" s="833"/>
      <c r="F2832" s="834"/>
      <c r="G2832" s="834"/>
      <c r="H2832" s="834"/>
      <c r="I2832" s="835"/>
      <c r="J2832" s="834"/>
      <c r="K2832" s="834"/>
      <c r="L2832" s="834"/>
      <c r="M2832" s="836"/>
    </row>
    <row r="2833" spans="1:18">
      <c r="A2833" s="733"/>
      <c r="B2833" s="731"/>
      <c r="C2833" s="731"/>
      <c r="D2833" s="731"/>
      <c r="E2833" s="833"/>
      <c r="F2833" s="834"/>
      <c r="G2833" s="834"/>
      <c r="H2833" s="834"/>
      <c r="I2833" s="835"/>
      <c r="J2833" s="834"/>
      <c r="K2833" s="834"/>
      <c r="L2833" s="834"/>
      <c r="M2833" s="836"/>
    </row>
    <row r="2834" spans="1:18">
      <c r="A2834" s="733"/>
      <c r="B2834" s="731"/>
      <c r="C2834" s="731"/>
      <c r="D2834" s="731"/>
      <c r="E2834" s="833"/>
      <c r="F2834" s="834"/>
      <c r="G2834" s="834"/>
      <c r="H2834" s="834"/>
      <c r="I2834" s="835"/>
      <c r="J2834" s="834"/>
      <c r="K2834" s="834"/>
      <c r="L2834" s="834"/>
      <c r="M2834" s="836"/>
    </row>
    <row r="2835" spans="1:18">
      <c r="A2835" s="733"/>
      <c r="B2835" s="731"/>
      <c r="C2835" s="731"/>
      <c r="D2835" s="731"/>
      <c r="E2835" s="833"/>
      <c r="F2835" s="834"/>
      <c r="G2835" s="834"/>
      <c r="H2835" s="834"/>
      <c r="I2835" s="835"/>
      <c r="J2835" s="834"/>
      <c r="K2835" s="834"/>
      <c r="L2835" s="834"/>
      <c r="M2835" s="836"/>
    </row>
    <row r="2836" spans="1:18" ht="12.75" customHeight="1">
      <c r="A2836" s="1661" t="s">
        <v>907</v>
      </c>
      <c r="B2836" s="1661"/>
      <c r="C2836" s="1661"/>
      <c r="D2836" s="1661"/>
      <c r="E2836" s="1661"/>
      <c r="F2836" s="1661"/>
      <c r="G2836" s="1661"/>
      <c r="H2836" s="1661"/>
      <c r="I2836" s="1661"/>
      <c r="J2836" s="1661"/>
      <c r="K2836" s="1661"/>
      <c r="L2836" s="1661"/>
      <c r="M2836" s="1661"/>
    </row>
    <row r="2837" spans="1:18" ht="12.75" customHeight="1">
      <c r="A2837" s="1661" t="s">
        <v>908</v>
      </c>
      <c r="B2837" s="1661"/>
      <c r="C2837" s="1661"/>
      <c r="D2837" s="1661"/>
      <c r="E2837" s="1661"/>
      <c r="F2837" s="1661"/>
      <c r="G2837" s="1661"/>
      <c r="H2837" s="1661"/>
      <c r="I2837" s="1661"/>
      <c r="J2837" s="1661"/>
      <c r="K2837" s="1661"/>
      <c r="L2837" s="1661"/>
      <c r="M2837" s="1661"/>
    </row>
    <row r="2838" spans="1:18">
      <c r="A2838" s="1662" t="s">
        <v>1562</v>
      </c>
      <c r="B2838" s="1662"/>
      <c r="C2838" s="1662"/>
      <c r="D2838" s="1662"/>
      <c r="E2838" s="1662"/>
      <c r="F2838" s="1662"/>
      <c r="G2838" s="1662"/>
      <c r="H2838" s="1662"/>
      <c r="I2838" s="1662"/>
      <c r="J2838" s="1662"/>
      <c r="K2838" s="1662"/>
      <c r="L2838" s="1662"/>
      <c r="M2838" s="1662"/>
    </row>
    <row r="2839" spans="1:18" ht="12.75" customHeight="1">
      <c r="A2839" s="1663" t="s">
        <v>1563</v>
      </c>
      <c r="B2839" s="1663"/>
      <c r="C2839" s="1663"/>
      <c r="D2839" s="1663"/>
      <c r="E2839" s="1663"/>
      <c r="F2839" s="1663"/>
      <c r="G2839" s="1663"/>
      <c r="H2839" s="1663"/>
      <c r="I2839" s="1663"/>
      <c r="J2839" s="1663"/>
      <c r="K2839" s="1663"/>
      <c r="L2839" s="1663"/>
      <c r="M2839" s="1663"/>
    </row>
    <row r="2840" spans="1:18" ht="12.75" customHeight="1">
      <c r="A2840" s="1664" t="s">
        <v>1564</v>
      </c>
      <c r="B2840" s="1664"/>
      <c r="C2840" s="1664"/>
      <c r="D2840" s="1664"/>
      <c r="E2840" s="1664"/>
      <c r="F2840" s="1664"/>
      <c r="G2840" s="1664"/>
      <c r="H2840" s="1664"/>
      <c r="I2840" s="1664"/>
      <c r="J2840" s="1664"/>
      <c r="K2840" s="1664"/>
      <c r="L2840" s="1664"/>
      <c r="M2840" s="1664"/>
      <c r="N2840" s="826"/>
      <c r="O2840" s="826"/>
      <c r="P2840" s="826"/>
      <c r="Q2840" s="826"/>
      <c r="R2840" s="827"/>
    </row>
    <row r="2841" spans="1:18">
      <c r="A2841" s="620" t="s">
        <v>910</v>
      </c>
      <c r="B2841" s="621" t="s">
        <v>1029</v>
      </c>
      <c r="C2841" s="620" t="s">
        <v>1030</v>
      </c>
      <c r="D2841" s="620" t="s">
        <v>1030</v>
      </c>
      <c r="E2841" s="620" t="s">
        <v>1031</v>
      </c>
      <c r="F2841" s="1657" t="s">
        <v>1032</v>
      </c>
      <c r="G2841" s="1658"/>
      <c r="H2841" s="622" t="s">
        <v>1033</v>
      </c>
      <c r="I2841" s="623" t="s">
        <v>1034</v>
      </c>
      <c r="J2841" s="620" t="s">
        <v>1035</v>
      </c>
      <c r="K2841" s="620" t="s">
        <v>1036</v>
      </c>
      <c r="L2841" s="620" t="s">
        <v>1037</v>
      </c>
      <c r="M2841" s="624" t="s">
        <v>1038</v>
      </c>
      <c r="N2841" s="815"/>
      <c r="O2841" s="815"/>
      <c r="P2841" s="815"/>
      <c r="Q2841" s="815"/>
      <c r="R2841" s="815"/>
    </row>
    <row r="2842" spans="1:18">
      <c r="A2842" s="625"/>
      <c r="B2842" s="626" t="s">
        <v>1039</v>
      </c>
      <c r="C2842" s="625" t="s">
        <v>1040</v>
      </c>
      <c r="D2842" s="625" t="s">
        <v>1041</v>
      </c>
      <c r="E2842" s="625" t="s">
        <v>1042</v>
      </c>
      <c r="F2842" s="1659" t="s">
        <v>1043</v>
      </c>
      <c r="G2842" s="1660"/>
      <c r="H2842" s="627" t="s">
        <v>1044</v>
      </c>
      <c r="I2842" s="625" t="s">
        <v>6</v>
      </c>
      <c r="J2842" s="628" t="s">
        <v>1045</v>
      </c>
      <c r="K2842" s="629" t="s">
        <v>1046</v>
      </c>
      <c r="L2842" s="625" t="s">
        <v>1047</v>
      </c>
      <c r="M2842" s="628" t="s">
        <v>1048</v>
      </c>
      <c r="N2842" s="815"/>
      <c r="O2842" s="815"/>
      <c r="P2842" s="815"/>
      <c r="Q2842" s="815"/>
      <c r="R2842" s="815"/>
    </row>
    <row r="2843" spans="1:18">
      <c r="A2843" s="625"/>
      <c r="B2843" s="626" t="s">
        <v>1049</v>
      </c>
      <c r="C2843" s="625"/>
      <c r="D2843" s="625"/>
      <c r="E2843" s="625"/>
      <c r="F2843" s="630" t="s">
        <v>1050</v>
      </c>
      <c r="G2843" s="630" t="s">
        <v>1051</v>
      </c>
      <c r="H2843" s="631" t="s">
        <v>1052</v>
      </c>
      <c r="I2843" s="629" t="s">
        <v>1053</v>
      </c>
      <c r="J2843" s="625" t="s">
        <v>6</v>
      </c>
      <c r="K2843" s="629"/>
      <c r="L2843" s="625" t="s">
        <v>1054</v>
      </c>
      <c r="M2843" s="632"/>
      <c r="N2843" s="828"/>
      <c r="O2843" s="828"/>
      <c r="P2843" s="828"/>
      <c r="Q2843" s="828"/>
      <c r="R2843" s="829"/>
    </row>
    <row r="2844" spans="1:18">
      <c r="A2844" s="625"/>
      <c r="B2844" s="626"/>
      <c r="C2844" s="625"/>
      <c r="D2844" s="625"/>
      <c r="E2844" s="625"/>
      <c r="F2844" s="633" t="s">
        <v>1055</v>
      </c>
      <c r="G2844" s="634" t="s">
        <v>1055</v>
      </c>
      <c r="H2844" s="628" t="s">
        <v>1056</v>
      </c>
      <c r="I2844" s="629" t="s">
        <v>1057</v>
      </c>
      <c r="J2844" s="625" t="s">
        <v>1058</v>
      </c>
      <c r="K2844" s="635"/>
      <c r="L2844" s="636" t="s">
        <v>1059</v>
      </c>
      <c r="M2844" s="632"/>
      <c r="N2844" s="815"/>
      <c r="O2844" s="815"/>
      <c r="P2844" s="815"/>
      <c r="Q2844" s="815"/>
      <c r="R2844" s="829"/>
    </row>
    <row r="2845" spans="1:18" ht="76.5">
      <c r="A2845" s="837">
        <v>6</v>
      </c>
      <c r="B2845" s="701" t="s">
        <v>1570</v>
      </c>
      <c r="C2845" s="693" t="s">
        <v>1566</v>
      </c>
      <c r="D2845" s="693" t="s">
        <v>1583</v>
      </c>
      <c r="E2845" s="701" t="s">
        <v>1584</v>
      </c>
      <c r="F2845" s="830">
        <v>300</v>
      </c>
      <c r="G2845" s="830">
        <f>SUM(F2845*0.3)</f>
        <v>90</v>
      </c>
      <c r="H2845" s="830"/>
      <c r="I2845" s="831">
        <v>2980</v>
      </c>
      <c r="J2845" s="830">
        <v>800</v>
      </c>
      <c r="K2845" s="830">
        <v>200</v>
      </c>
      <c r="L2845" s="830">
        <v>400</v>
      </c>
      <c r="M2845" s="832" t="s">
        <v>1585</v>
      </c>
    </row>
    <row r="2846" spans="1:18" ht="51">
      <c r="A2846" s="837">
        <v>7</v>
      </c>
      <c r="B2846" s="701" t="s">
        <v>1570</v>
      </c>
      <c r="C2846" s="693" t="s">
        <v>1566</v>
      </c>
      <c r="D2846" s="693" t="s">
        <v>1586</v>
      </c>
      <c r="E2846" s="701" t="s">
        <v>1587</v>
      </c>
      <c r="F2846" s="830">
        <v>100</v>
      </c>
      <c r="G2846" s="830">
        <f t="shared" ref="G2846:G2850" si="9">SUM(F2846*0.3)</f>
        <v>30</v>
      </c>
      <c r="H2846" s="830">
        <v>400</v>
      </c>
      <c r="I2846" s="831"/>
      <c r="J2846" s="830">
        <v>300</v>
      </c>
      <c r="K2846" s="830">
        <v>100</v>
      </c>
      <c r="L2846" s="830"/>
      <c r="M2846" s="832" t="s">
        <v>1588</v>
      </c>
    </row>
    <row r="2847" spans="1:18" ht="51">
      <c r="A2847" s="837">
        <v>8</v>
      </c>
      <c r="B2847" s="701" t="s">
        <v>1570</v>
      </c>
      <c r="C2847" s="693" t="s">
        <v>1566</v>
      </c>
      <c r="D2847" s="693" t="s">
        <v>1589</v>
      </c>
      <c r="E2847" s="701" t="s">
        <v>1590</v>
      </c>
      <c r="F2847" s="830">
        <v>100</v>
      </c>
      <c r="G2847" s="830">
        <f t="shared" si="9"/>
        <v>30</v>
      </c>
      <c r="H2847" s="830">
        <v>200</v>
      </c>
      <c r="I2847" s="831">
        <v>958</v>
      </c>
      <c r="J2847" s="830">
        <v>200</v>
      </c>
      <c r="K2847" s="830">
        <v>100</v>
      </c>
      <c r="L2847" s="830">
        <v>80</v>
      </c>
      <c r="M2847" s="832" t="s">
        <v>1591</v>
      </c>
    </row>
    <row r="2848" spans="1:18" ht="76.5">
      <c r="A2848" s="837">
        <v>9</v>
      </c>
      <c r="B2848" s="701" t="s">
        <v>1570</v>
      </c>
      <c r="C2848" s="693" t="s">
        <v>1566</v>
      </c>
      <c r="D2848" s="693" t="s">
        <v>1592</v>
      </c>
      <c r="E2848" s="701" t="s">
        <v>1593</v>
      </c>
      <c r="F2848" s="830">
        <v>100</v>
      </c>
      <c r="G2848" s="830">
        <f t="shared" si="9"/>
        <v>30</v>
      </c>
      <c r="H2848" s="830">
        <v>400</v>
      </c>
      <c r="I2848" s="831">
        <v>3750</v>
      </c>
      <c r="J2848" s="830">
        <v>200</v>
      </c>
      <c r="K2848" s="830">
        <v>100</v>
      </c>
      <c r="L2848" s="830"/>
      <c r="M2848" s="832" t="s">
        <v>1594</v>
      </c>
    </row>
    <row r="2849" spans="1:18" ht="76.5">
      <c r="A2849" s="838">
        <v>10</v>
      </c>
      <c r="B2849" s="701" t="s">
        <v>1570</v>
      </c>
      <c r="C2849" s="693" t="s">
        <v>1566</v>
      </c>
      <c r="D2849" s="739" t="s">
        <v>1595</v>
      </c>
      <c r="E2849" s="839" t="s">
        <v>1581</v>
      </c>
      <c r="F2849" s="840">
        <v>100</v>
      </c>
      <c r="G2849" s="830">
        <f t="shared" si="9"/>
        <v>30</v>
      </c>
      <c r="H2849" s="840">
        <v>300</v>
      </c>
      <c r="I2849" s="841">
        <v>1535</v>
      </c>
      <c r="J2849" s="840">
        <v>400</v>
      </c>
      <c r="K2849" s="840">
        <v>100</v>
      </c>
      <c r="L2849" s="840">
        <v>180</v>
      </c>
      <c r="M2849" s="842" t="s">
        <v>1596</v>
      </c>
    </row>
    <row r="2850" spans="1:18" ht="76.5">
      <c r="A2850" s="837">
        <v>11</v>
      </c>
      <c r="B2850" s="701" t="s">
        <v>1570</v>
      </c>
      <c r="C2850" s="693" t="s">
        <v>1566</v>
      </c>
      <c r="D2850" s="693" t="s">
        <v>1597</v>
      </c>
      <c r="E2850" s="701" t="s">
        <v>1598</v>
      </c>
      <c r="F2850" s="830">
        <v>300</v>
      </c>
      <c r="G2850" s="830">
        <f t="shared" si="9"/>
        <v>90</v>
      </c>
      <c r="H2850" s="830">
        <v>50</v>
      </c>
      <c r="I2850" s="831">
        <v>5200</v>
      </c>
      <c r="J2850" s="830">
        <v>800</v>
      </c>
      <c r="K2850" s="830">
        <v>200</v>
      </c>
      <c r="L2850" s="830">
        <v>600</v>
      </c>
      <c r="M2850" s="832" t="s">
        <v>1599</v>
      </c>
    </row>
    <row r="2851" spans="1:18">
      <c r="A2851" s="843"/>
      <c r="B2851" s="731"/>
      <c r="C2851" s="731"/>
      <c r="D2851" s="731"/>
      <c r="E2851" s="844"/>
      <c r="F2851" s="834"/>
      <c r="G2851" s="834"/>
      <c r="H2851" s="834"/>
      <c r="I2851" s="835"/>
      <c r="J2851" s="834"/>
      <c r="K2851" s="834"/>
      <c r="L2851" s="834"/>
      <c r="M2851" s="836"/>
    </row>
    <row r="2852" spans="1:18">
      <c r="A2852" s="843"/>
      <c r="B2852" s="731"/>
      <c r="C2852" s="731"/>
      <c r="D2852" s="731"/>
      <c r="E2852" s="844"/>
      <c r="F2852" s="834"/>
      <c r="G2852" s="834"/>
      <c r="H2852" s="834"/>
      <c r="I2852" s="835"/>
      <c r="J2852" s="834"/>
      <c r="K2852" s="834"/>
      <c r="L2852" s="834"/>
      <c r="M2852" s="836"/>
    </row>
    <row r="2853" spans="1:18">
      <c r="A2853" s="843"/>
      <c r="B2853" s="731"/>
      <c r="C2853" s="731"/>
      <c r="D2853" s="731"/>
      <c r="E2853" s="844"/>
      <c r="F2853" s="834"/>
      <c r="G2853" s="834"/>
      <c r="H2853" s="834"/>
      <c r="I2853" s="835"/>
      <c r="J2853" s="834"/>
      <c r="K2853" s="834"/>
      <c r="L2853" s="834"/>
      <c r="M2853" s="836"/>
    </row>
    <row r="2854" spans="1:18">
      <c r="A2854" s="843"/>
      <c r="B2854" s="731"/>
      <c r="C2854" s="731"/>
      <c r="D2854" s="731"/>
      <c r="E2854" s="844"/>
      <c r="F2854" s="834"/>
      <c r="G2854" s="834"/>
      <c r="H2854" s="834"/>
      <c r="I2854" s="835"/>
      <c r="J2854" s="834"/>
      <c r="K2854" s="834"/>
      <c r="L2854" s="834"/>
      <c r="M2854" s="836"/>
    </row>
    <row r="2855" spans="1:18">
      <c r="A2855" s="843"/>
      <c r="B2855" s="731"/>
      <c r="C2855" s="731"/>
      <c r="D2855" s="731"/>
      <c r="E2855" s="844"/>
      <c r="F2855" s="834"/>
      <c r="G2855" s="834"/>
      <c r="H2855" s="834"/>
      <c r="I2855" s="835"/>
      <c r="J2855" s="834"/>
      <c r="K2855" s="834"/>
      <c r="L2855" s="834"/>
      <c r="M2855" s="836"/>
    </row>
    <row r="2856" spans="1:18" ht="12.75" customHeight="1">
      <c r="A2856" s="1661" t="s">
        <v>907</v>
      </c>
      <c r="B2856" s="1661"/>
      <c r="C2856" s="1661"/>
      <c r="D2856" s="1661"/>
      <c r="E2856" s="1661"/>
      <c r="F2856" s="1661"/>
      <c r="G2856" s="1661"/>
      <c r="H2856" s="1661"/>
      <c r="I2856" s="1661"/>
      <c r="J2856" s="1661"/>
      <c r="K2856" s="1661"/>
      <c r="L2856" s="1661"/>
      <c r="M2856" s="1661"/>
    </row>
    <row r="2857" spans="1:18" ht="12.75" customHeight="1">
      <c r="A2857" s="1661" t="s">
        <v>908</v>
      </c>
      <c r="B2857" s="1661"/>
      <c r="C2857" s="1661"/>
      <c r="D2857" s="1661"/>
      <c r="E2857" s="1661"/>
      <c r="F2857" s="1661"/>
      <c r="G2857" s="1661"/>
      <c r="H2857" s="1661"/>
      <c r="I2857" s="1661"/>
      <c r="J2857" s="1661"/>
      <c r="K2857" s="1661"/>
      <c r="L2857" s="1661"/>
      <c r="M2857" s="1661"/>
    </row>
    <row r="2858" spans="1:18">
      <c r="A2858" s="1662" t="s">
        <v>1562</v>
      </c>
      <c r="B2858" s="1662"/>
      <c r="C2858" s="1662"/>
      <c r="D2858" s="1662"/>
      <c r="E2858" s="1662"/>
      <c r="F2858" s="1662"/>
      <c r="G2858" s="1662"/>
      <c r="H2858" s="1662"/>
      <c r="I2858" s="1662"/>
      <c r="J2858" s="1662"/>
      <c r="K2858" s="1662"/>
      <c r="L2858" s="1662"/>
      <c r="M2858" s="1662"/>
    </row>
    <row r="2859" spans="1:18" ht="12.75" customHeight="1">
      <c r="A2859" s="1663" t="s">
        <v>1563</v>
      </c>
      <c r="B2859" s="1663"/>
      <c r="C2859" s="1663"/>
      <c r="D2859" s="1663"/>
      <c r="E2859" s="1663"/>
      <c r="F2859" s="1663"/>
      <c r="G2859" s="1663"/>
      <c r="H2859" s="1663"/>
      <c r="I2859" s="1663"/>
      <c r="J2859" s="1663"/>
      <c r="K2859" s="1663"/>
      <c r="L2859" s="1663"/>
      <c r="M2859" s="1663"/>
    </row>
    <row r="2860" spans="1:18" ht="12.75" customHeight="1">
      <c r="A2860" s="1664" t="s">
        <v>1564</v>
      </c>
      <c r="B2860" s="1664"/>
      <c r="C2860" s="1664"/>
      <c r="D2860" s="1664"/>
      <c r="E2860" s="1664"/>
      <c r="F2860" s="1664"/>
      <c r="G2860" s="1664"/>
      <c r="H2860" s="1664"/>
      <c r="I2860" s="1664"/>
      <c r="J2860" s="1664"/>
      <c r="K2860" s="1664"/>
      <c r="L2860" s="1664"/>
      <c r="M2860" s="1664"/>
      <c r="N2860" s="826"/>
      <c r="O2860" s="826"/>
      <c r="P2860" s="826"/>
      <c r="Q2860" s="826"/>
      <c r="R2860" s="827"/>
    </row>
    <row r="2861" spans="1:18">
      <c r="A2861" s="620" t="s">
        <v>910</v>
      </c>
      <c r="B2861" s="621" t="s">
        <v>1029</v>
      </c>
      <c r="C2861" s="620" t="s">
        <v>1030</v>
      </c>
      <c r="D2861" s="620" t="s">
        <v>1030</v>
      </c>
      <c r="E2861" s="620" t="s">
        <v>1031</v>
      </c>
      <c r="F2861" s="1657" t="s">
        <v>1032</v>
      </c>
      <c r="G2861" s="1658"/>
      <c r="H2861" s="622" t="s">
        <v>1033</v>
      </c>
      <c r="I2861" s="623" t="s">
        <v>1034</v>
      </c>
      <c r="J2861" s="620" t="s">
        <v>1035</v>
      </c>
      <c r="K2861" s="620" t="s">
        <v>1036</v>
      </c>
      <c r="L2861" s="620" t="s">
        <v>1037</v>
      </c>
      <c r="M2861" s="624" t="s">
        <v>1038</v>
      </c>
      <c r="N2861" s="815"/>
      <c r="O2861" s="815"/>
      <c r="P2861" s="815"/>
      <c r="Q2861" s="815"/>
      <c r="R2861" s="815"/>
    </row>
    <row r="2862" spans="1:18">
      <c r="A2862" s="625"/>
      <c r="B2862" s="626" t="s">
        <v>1039</v>
      </c>
      <c r="C2862" s="625" t="s">
        <v>1040</v>
      </c>
      <c r="D2862" s="625" t="s">
        <v>1041</v>
      </c>
      <c r="E2862" s="625" t="s">
        <v>1042</v>
      </c>
      <c r="F2862" s="1659" t="s">
        <v>1043</v>
      </c>
      <c r="G2862" s="1660"/>
      <c r="H2862" s="627" t="s">
        <v>1044</v>
      </c>
      <c r="I2862" s="625" t="s">
        <v>6</v>
      </c>
      <c r="J2862" s="628" t="s">
        <v>1045</v>
      </c>
      <c r="K2862" s="629" t="s">
        <v>1046</v>
      </c>
      <c r="L2862" s="625" t="s">
        <v>1047</v>
      </c>
      <c r="M2862" s="628" t="s">
        <v>1048</v>
      </c>
      <c r="N2862" s="815"/>
      <c r="O2862" s="815"/>
      <c r="P2862" s="815"/>
      <c r="Q2862" s="815"/>
      <c r="R2862" s="815"/>
    </row>
    <row r="2863" spans="1:18">
      <c r="A2863" s="625"/>
      <c r="B2863" s="626" t="s">
        <v>1049</v>
      </c>
      <c r="C2863" s="625"/>
      <c r="D2863" s="625"/>
      <c r="E2863" s="625"/>
      <c r="F2863" s="630" t="s">
        <v>1050</v>
      </c>
      <c r="G2863" s="630" t="s">
        <v>1051</v>
      </c>
      <c r="H2863" s="631" t="s">
        <v>1052</v>
      </c>
      <c r="I2863" s="629" t="s">
        <v>1053</v>
      </c>
      <c r="J2863" s="625" t="s">
        <v>6</v>
      </c>
      <c r="K2863" s="629"/>
      <c r="L2863" s="625" t="s">
        <v>1054</v>
      </c>
      <c r="M2863" s="632"/>
      <c r="N2863" s="828"/>
      <c r="O2863" s="828"/>
      <c r="P2863" s="828"/>
      <c r="Q2863" s="828"/>
      <c r="R2863" s="829"/>
    </row>
    <row r="2864" spans="1:18">
      <c r="A2864" s="625"/>
      <c r="B2864" s="626"/>
      <c r="C2864" s="625"/>
      <c r="D2864" s="625"/>
      <c r="E2864" s="625"/>
      <c r="F2864" s="633" t="s">
        <v>1055</v>
      </c>
      <c r="G2864" s="634" t="s">
        <v>1055</v>
      </c>
      <c r="H2864" s="628" t="s">
        <v>1056</v>
      </c>
      <c r="I2864" s="629" t="s">
        <v>1057</v>
      </c>
      <c r="J2864" s="625" t="s">
        <v>1058</v>
      </c>
      <c r="K2864" s="635"/>
      <c r="L2864" s="636" t="s">
        <v>1059</v>
      </c>
      <c r="M2864" s="632"/>
      <c r="N2864" s="815"/>
      <c r="O2864" s="815"/>
      <c r="P2864" s="815"/>
      <c r="Q2864" s="815"/>
      <c r="R2864" s="829"/>
    </row>
    <row r="2865" spans="1:18" ht="76.5">
      <c r="A2865" s="837">
        <v>12</v>
      </c>
      <c r="B2865" s="701" t="s">
        <v>1570</v>
      </c>
      <c r="C2865" s="693" t="s">
        <v>1566</v>
      </c>
      <c r="D2865" s="693" t="s">
        <v>1600</v>
      </c>
      <c r="E2865" s="701" t="s">
        <v>1601</v>
      </c>
      <c r="F2865" s="830">
        <v>300</v>
      </c>
      <c r="G2865" s="830">
        <f>SUM(F2865*0.3)</f>
        <v>90</v>
      </c>
      <c r="H2865" s="830">
        <v>100</v>
      </c>
      <c r="I2865" s="831">
        <v>3105</v>
      </c>
      <c r="J2865" s="830">
        <v>900</v>
      </c>
      <c r="K2865" s="830">
        <v>500</v>
      </c>
      <c r="L2865" s="830">
        <v>420</v>
      </c>
      <c r="M2865" s="832" t="s">
        <v>1602</v>
      </c>
    </row>
    <row r="2866" spans="1:18" ht="51">
      <c r="A2866" s="837">
        <v>13</v>
      </c>
      <c r="B2866" s="701" t="s">
        <v>1570</v>
      </c>
      <c r="C2866" s="693" t="s">
        <v>1566</v>
      </c>
      <c r="D2866" s="693" t="s">
        <v>1603</v>
      </c>
      <c r="E2866" s="734" t="s">
        <v>1604</v>
      </c>
      <c r="F2866" s="830">
        <v>100</v>
      </c>
      <c r="G2866" s="830">
        <f>SUM(F2866*0.3)</f>
        <v>30</v>
      </c>
      <c r="H2866" s="830">
        <v>300</v>
      </c>
      <c r="I2866" s="831"/>
      <c r="J2866" s="830">
        <v>900</v>
      </c>
      <c r="K2866" s="830">
        <v>100</v>
      </c>
      <c r="L2866" s="830"/>
      <c r="M2866" s="832" t="s">
        <v>1605</v>
      </c>
    </row>
    <row r="2867" spans="1:18" ht="76.5">
      <c r="A2867" s="837">
        <v>14</v>
      </c>
      <c r="B2867" s="701" t="s">
        <v>1570</v>
      </c>
      <c r="C2867" s="693" t="s">
        <v>1566</v>
      </c>
      <c r="D2867" s="693" t="s">
        <v>1606</v>
      </c>
      <c r="E2867" s="701" t="s">
        <v>1607</v>
      </c>
      <c r="F2867" s="830">
        <v>50</v>
      </c>
      <c r="G2867" s="830"/>
      <c r="H2867" s="830">
        <v>100</v>
      </c>
      <c r="I2867" s="831"/>
      <c r="J2867" s="830">
        <v>600</v>
      </c>
      <c r="K2867" s="830">
        <v>200</v>
      </c>
      <c r="L2867" s="830"/>
      <c r="M2867" s="832" t="s">
        <v>1608</v>
      </c>
    </row>
    <row r="2868" spans="1:18" ht="63.75">
      <c r="A2868" s="837">
        <v>15</v>
      </c>
      <c r="B2868" s="701" t="s">
        <v>1570</v>
      </c>
      <c r="C2868" s="693" t="s">
        <v>1566</v>
      </c>
      <c r="D2868" s="693" t="s">
        <v>1609</v>
      </c>
      <c r="E2868" s="700" t="s">
        <v>1610</v>
      </c>
      <c r="F2868" s="830">
        <v>100</v>
      </c>
      <c r="G2868" s="830">
        <f>SUM(F2868*0.3)</f>
        <v>30</v>
      </c>
      <c r="H2868" s="830">
        <v>450</v>
      </c>
      <c r="I2868" s="831">
        <v>929.2</v>
      </c>
      <c r="J2868" s="830">
        <v>1050</v>
      </c>
      <c r="K2868" s="830">
        <v>300</v>
      </c>
      <c r="L2868" s="830">
        <v>278</v>
      </c>
      <c r="M2868" s="832" t="s">
        <v>1611</v>
      </c>
    </row>
    <row r="2869" spans="1:18" ht="51">
      <c r="A2869" s="720">
        <v>16</v>
      </c>
      <c r="B2869" s="701" t="s">
        <v>1570</v>
      </c>
      <c r="C2869" s="693" t="s">
        <v>1566</v>
      </c>
      <c r="D2869" s="693" t="s">
        <v>1612</v>
      </c>
      <c r="E2869" s="693" t="s">
        <v>1613</v>
      </c>
      <c r="F2869" s="830">
        <v>100</v>
      </c>
      <c r="G2869" s="830">
        <f t="shared" ref="G2869:G2871" si="10">SUM(F2869*0.3)</f>
        <v>30</v>
      </c>
      <c r="H2869" s="830">
        <v>200</v>
      </c>
      <c r="I2869" s="831">
        <v>545.4</v>
      </c>
      <c r="J2869" s="830">
        <v>650</v>
      </c>
      <c r="K2869" s="830">
        <v>100</v>
      </c>
      <c r="L2869" s="830"/>
      <c r="M2869" s="832" t="s">
        <v>1614</v>
      </c>
    </row>
    <row r="2870" spans="1:18" ht="63.75">
      <c r="A2870" s="837">
        <v>17</v>
      </c>
      <c r="B2870" s="701" t="s">
        <v>1570</v>
      </c>
      <c r="C2870" s="693" t="s">
        <v>1566</v>
      </c>
      <c r="D2870" s="693" t="s">
        <v>1615</v>
      </c>
      <c r="E2870" s="701" t="s">
        <v>1616</v>
      </c>
      <c r="F2870" s="830">
        <v>100</v>
      </c>
      <c r="G2870" s="830">
        <f t="shared" si="10"/>
        <v>30</v>
      </c>
      <c r="H2870" s="830">
        <v>250</v>
      </c>
      <c r="I2870" s="831">
        <v>1082</v>
      </c>
      <c r="J2870" s="830">
        <v>950</v>
      </c>
      <c r="K2870" s="830">
        <v>400</v>
      </c>
      <c r="L2870" s="830">
        <v>325</v>
      </c>
      <c r="M2870" s="832" t="s">
        <v>1617</v>
      </c>
    </row>
    <row r="2871" spans="1:18" ht="63.75">
      <c r="A2871" s="837">
        <v>18</v>
      </c>
      <c r="B2871" s="701" t="s">
        <v>1570</v>
      </c>
      <c r="C2871" s="693" t="s">
        <v>1566</v>
      </c>
      <c r="D2871" s="693" t="s">
        <v>1618</v>
      </c>
      <c r="E2871" s="701" t="s">
        <v>1619</v>
      </c>
      <c r="F2871" s="830">
        <v>100</v>
      </c>
      <c r="G2871" s="830">
        <f t="shared" si="10"/>
        <v>30</v>
      </c>
      <c r="H2871" s="830">
        <v>500</v>
      </c>
      <c r="I2871" s="831">
        <v>1620</v>
      </c>
      <c r="J2871" s="830">
        <v>1600</v>
      </c>
      <c r="K2871" s="830">
        <v>300</v>
      </c>
      <c r="L2871" s="830"/>
      <c r="M2871" s="832" t="s">
        <v>1620</v>
      </c>
    </row>
    <row r="2872" spans="1:18">
      <c r="A2872" s="843"/>
      <c r="B2872" s="731"/>
      <c r="C2872" s="731"/>
      <c r="D2872" s="731"/>
      <c r="E2872" s="844"/>
      <c r="F2872" s="834"/>
      <c r="G2872" s="834"/>
      <c r="H2872" s="834"/>
      <c r="I2872" s="835"/>
      <c r="J2872" s="834"/>
      <c r="K2872" s="834"/>
      <c r="L2872" s="834"/>
      <c r="M2872" s="836"/>
    </row>
    <row r="2873" spans="1:18">
      <c r="A2873" s="843"/>
      <c r="B2873" s="731"/>
      <c r="C2873" s="731"/>
      <c r="D2873" s="731"/>
      <c r="E2873" s="844"/>
      <c r="F2873" s="834"/>
      <c r="G2873" s="834"/>
      <c r="H2873" s="834"/>
      <c r="I2873" s="835"/>
      <c r="J2873" s="834"/>
      <c r="K2873" s="834"/>
      <c r="L2873" s="834"/>
      <c r="M2873" s="836"/>
    </row>
    <row r="2874" spans="1:18" ht="12.75" customHeight="1">
      <c r="A2874" s="1661" t="s">
        <v>907</v>
      </c>
      <c r="B2874" s="1661"/>
      <c r="C2874" s="1661"/>
      <c r="D2874" s="1661"/>
      <c r="E2874" s="1661"/>
      <c r="F2874" s="1661"/>
      <c r="G2874" s="1661"/>
      <c r="H2874" s="1661"/>
      <c r="I2874" s="1661"/>
      <c r="J2874" s="1661"/>
      <c r="K2874" s="1661"/>
      <c r="L2874" s="1661"/>
      <c r="M2874" s="1661"/>
    </row>
    <row r="2875" spans="1:18" ht="12.75" customHeight="1">
      <c r="A2875" s="1661" t="s">
        <v>908</v>
      </c>
      <c r="B2875" s="1661"/>
      <c r="C2875" s="1661"/>
      <c r="D2875" s="1661"/>
      <c r="E2875" s="1661"/>
      <c r="F2875" s="1661"/>
      <c r="G2875" s="1661"/>
      <c r="H2875" s="1661"/>
      <c r="I2875" s="1661"/>
      <c r="J2875" s="1661"/>
      <c r="K2875" s="1661"/>
      <c r="L2875" s="1661"/>
      <c r="M2875" s="1661"/>
    </row>
    <row r="2876" spans="1:18">
      <c r="A2876" s="1662" t="s">
        <v>1562</v>
      </c>
      <c r="B2876" s="1662"/>
      <c r="C2876" s="1662"/>
      <c r="D2876" s="1662"/>
      <c r="E2876" s="1662"/>
      <c r="F2876" s="1662"/>
      <c r="G2876" s="1662"/>
      <c r="H2876" s="1662"/>
      <c r="I2876" s="1662"/>
      <c r="J2876" s="1662"/>
      <c r="K2876" s="1662"/>
      <c r="L2876" s="1662"/>
      <c r="M2876" s="1662"/>
    </row>
    <row r="2877" spans="1:18" ht="12.75" customHeight="1">
      <c r="A2877" s="1663" t="s">
        <v>1563</v>
      </c>
      <c r="B2877" s="1663"/>
      <c r="C2877" s="1663"/>
      <c r="D2877" s="1663"/>
      <c r="E2877" s="1663"/>
      <c r="F2877" s="1663"/>
      <c r="G2877" s="1663"/>
      <c r="H2877" s="1663"/>
      <c r="I2877" s="1663"/>
      <c r="J2877" s="1663"/>
      <c r="K2877" s="1663"/>
      <c r="L2877" s="1663"/>
      <c r="M2877" s="1663"/>
    </row>
    <row r="2878" spans="1:18" ht="12.75" customHeight="1">
      <c r="A2878" s="1664" t="s">
        <v>1564</v>
      </c>
      <c r="B2878" s="1664"/>
      <c r="C2878" s="1664"/>
      <c r="D2878" s="1664"/>
      <c r="E2878" s="1664"/>
      <c r="F2878" s="1664"/>
      <c r="G2878" s="1664"/>
      <c r="H2878" s="1664"/>
      <c r="I2878" s="1664"/>
      <c r="J2878" s="1664"/>
      <c r="K2878" s="1664"/>
      <c r="L2878" s="1664"/>
      <c r="M2878" s="1664"/>
      <c r="N2878" s="826"/>
      <c r="O2878" s="826"/>
      <c r="P2878" s="826"/>
      <c r="Q2878" s="826"/>
      <c r="R2878" s="827"/>
    </row>
    <row r="2879" spans="1:18">
      <c r="A2879" s="620" t="s">
        <v>910</v>
      </c>
      <c r="B2879" s="621" t="s">
        <v>1029</v>
      </c>
      <c r="C2879" s="620" t="s">
        <v>1030</v>
      </c>
      <c r="D2879" s="620" t="s">
        <v>1030</v>
      </c>
      <c r="E2879" s="620" t="s">
        <v>1031</v>
      </c>
      <c r="F2879" s="1657" t="s">
        <v>1032</v>
      </c>
      <c r="G2879" s="1658"/>
      <c r="H2879" s="622" t="s">
        <v>1033</v>
      </c>
      <c r="I2879" s="623" t="s">
        <v>1034</v>
      </c>
      <c r="J2879" s="620" t="s">
        <v>1035</v>
      </c>
      <c r="K2879" s="620" t="s">
        <v>1036</v>
      </c>
      <c r="L2879" s="620" t="s">
        <v>1037</v>
      </c>
      <c r="M2879" s="624" t="s">
        <v>1038</v>
      </c>
      <c r="N2879" s="815"/>
      <c r="O2879" s="815"/>
      <c r="P2879" s="815"/>
      <c r="Q2879" s="815"/>
      <c r="R2879" s="815"/>
    </row>
    <row r="2880" spans="1:18">
      <c r="A2880" s="625"/>
      <c r="B2880" s="626" t="s">
        <v>1039</v>
      </c>
      <c r="C2880" s="625" t="s">
        <v>1040</v>
      </c>
      <c r="D2880" s="625" t="s">
        <v>1041</v>
      </c>
      <c r="E2880" s="625" t="s">
        <v>1042</v>
      </c>
      <c r="F2880" s="1659" t="s">
        <v>1043</v>
      </c>
      <c r="G2880" s="1660"/>
      <c r="H2880" s="627" t="s">
        <v>1044</v>
      </c>
      <c r="I2880" s="625" t="s">
        <v>6</v>
      </c>
      <c r="J2880" s="628" t="s">
        <v>1045</v>
      </c>
      <c r="K2880" s="629" t="s">
        <v>1046</v>
      </c>
      <c r="L2880" s="625" t="s">
        <v>1047</v>
      </c>
      <c r="M2880" s="628" t="s">
        <v>1048</v>
      </c>
      <c r="N2880" s="815"/>
      <c r="O2880" s="815"/>
      <c r="P2880" s="815"/>
      <c r="Q2880" s="815"/>
      <c r="R2880" s="815"/>
    </row>
    <row r="2881" spans="1:18">
      <c r="A2881" s="625"/>
      <c r="B2881" s="626" t="s">
        <v>1049</v>
      </c>
      <c r="C2881" s="625"/>
      <c r="D2881" s="625"/>
      <c r="E2881" s="625"/>
      <c r="F2881" s="630" t="s">
        <v>1050</v>
      </c>
      <c r="G2881" s="630" t="s">
        <v>1051</v>
      </c>
      <c r="H2881" s="631" t="s">
        <v>1052</v>
      </c>
      <c r="I2881" s="629" t="s">
        <v>1053</v>
      </c>
      <c r="J2881" s="625" t="s">
        <v>6</v>
      </c>
      <c r="K2881" s="629"/>
      <c r="L2881" s="625" t="s">
        <v>1054</v>
      </c>
      <c r="M2881" s="632"/>
      <c r="N2881" s="828"/>
      <c r="O2881" s="828"/>
      <c r="P2881" s="828"/>
      <c r="Q2881" s="828"/>
      <c r="R2881" s="829"/>
    </row>
    <row r="2882" spans="1:18">
      <c r="A2882" s="625"/>
      <c r="B2882" s="626"/>
      <c r="C2882" s="625"/>
      <c r="D2882" s="625"/>
      <c r="E2882" s="625"/>
      <c r="F2882" s="633" t="s">
        <v>1055</v>
      </c>
      <c r="G2882" s="634" t="s">
        <v>1055</v>
      </c>
      <c r="H2882" s="628" t="s">
        <v>1056</v>
      </c>
      <c r="I2882" s="629" t="s">
        <v>1057</v>
      </c>
      <c r="J2882" s="625" t="s">
        <v>1058</v>
      </c>
      <c r="K2882" s="635"/>
      <c r="L2882" s="636" t="s">
        <v>1059</v>
      </c>
      <c r="M2882" s="632"/>
      <c r="N2882" s="815"/>
      <c r="O2882" s="815"/>
      <c r="P2882" s="815"/>
      <c r="Q2882" s="815"/>
      <c r="R2882" s="829"/>
    </row>
    <row r="2883" spans="1:18" ht="63.75">
      <c r="A2883" s="837">
        <v>19</v>
      </c>
      <c r="B2883" s="701" t="s">
        <v>1570</v>
      </c>
      <c r="C2883" s="693" t="s">
        <v>1566</v>
      </c>
      <c r="D2883" s="693" t="s">
        <v>1621</v>
      </c>
      <c r="E2883" s="693" t="s">
        <v>1622</v>
      </c>
      <c r="F2883" s="830">
        <v>100</v>
      </c>
      <c r="G2883" s="830">
        <f>SUM(F2883*0.3)</f>
        <v>30</v>
      </c>
      <c r="H2883" s="830">
        <v>300</v>
      </c>
      <c r="I2883" s="831">
        <v>2828</v>
      </c>
      <c r="J2883" s="830">
        <v>800</v>
      </c>
      <c r="K2883" s="830">
        <v>100</v>
      </c>
      <c r="L2883" s="830"/>
      <c r="M2883" s="832" t="s">
        <v>1623</v>
      </c>
    </row>
    <row r="2884" spans="1:18" ht="89.25">
      <c r="A2884" s="837">
        <v>20</v>
      </c>
      <c r="B2884" s="701" t="s">
        <v>1570</v>
      </c>
      <c r="C2884" s="693" t="s">
        <v>1566</v>
      </c>
      <c r="D2884" s="693" t="s">
        <v>1624</v>
      </c>
      <c r="E2884" s="701" t="s">
        <v>1625</v>
      </c>
      <c r="F2884" s="830">
        <v>100</v>
      </c>
      <c r="G2884" s="830">
        <f t="shared" ref="G2884:G2885" si="11">SUM(F2884*0.3)</f>
        <v>30</v>
      </c>
      <c r="H2884" s="830"/>
      <c r="I2884" s="831"/>
      <c r="J2884" s="830">
        <v>200</v>
      </c>
      <c r="K2884" s="830">
        <v>100</v>
      </c>
      <c r="L2884" s="830">
        <v>20</v>
      </c>
      <c r="M2884" s="832" t="s">
        <v>1626</v>
      </c>
    </row>
    <row r="2885" spans="1:18" ht="63.75">
      <c r="A2885" s="837">
        <v>21</v>
      </c>
      <c r="B2885" s="701" t="s">
        <v>1570</v>
      </c>
      <c r="C2885" s="693" t="s">
        <v>1566</v>
      </c>
      <c r="D2885" s="693" t="s">
        <v>1627</v>
      </c>
      <c r="E2885" s="700" t="s">
        <v>1628</v>
      </c>
      <c r="F2885" s="830">
        <v>100</v>
      </c>
      <c r="G2885" s="830">
        <f t="shared" si="11"/>
        <v>30</v>
      </c>
      <c r="H2885" s="830">
        <v>400</v>
      </c>
      <c r="I2885" s="831">
        <v>3030</v>
      </c>
      <c r="J2885" s="830">
        <v>1050</v>
      </c>
      <c r="K2885" s="830">
        <v>100</v>
      </c>
      <c r="L2885" s="830"/>
      <c r="M2885" s="832" t="s">
        <v>1629</v>
      </c>
    </row>
    <row r="2886" spans="1:18" ht="38.25">
      <c r="A2886" s="1677">
        <v>22</v>
      </c>
      <c r="B2886" s="1679" t="s">
        <v>1570</v>
      </c>
      <c r="C2886" s="693" t="s">
        <v>1566</v>
      </c>
      <c r="D2886" s="693" t="s">
        <v>1630</v>
      </c>
      <c r="E2886" s="693" t="s">
        <v>1631</v>
      </c>
      <c r="F2886" s="830">
        <v>70</v>
      </c>
      <c r="G2886" s="830"/>
      <c r="H2886" s="830">
        <v>300</v>
      </c>
      <c r="I2886" s="831">
        <v>800</v>
      </c>
      <c r="J2886" s="830">
        <v>800</v>
      </c>
      <c r="K2886" s="830">
        <v>200</v>
      </c>
      <c r="L2886" s="830"/>
      <c r="M2886" s="832" t="s">
        <v>1632</v>
      </c>
    </row>
    <row r="2887" spans="1:18" ht="38.25">
      <c r="A2887" s="1678"/>
      <c r="B2887" s="1680"/>
      <c r="C2887" s="693" t="s">
        <v>1566</v>
      </c>
      <c r="D2887" s="693" t="s">
        <v>1633</v>
      </c>
      <c r="E2887" s="693" t="s">
        <v>1631</v>
      </c>
      <c r="F2887" s="830">
        <v>170</v>
      </c>
      <c r="G2887" s="830"/>
      <c r="H2887" s="830">
        <v>300</v>
      </c>
      <c r="I2887" s="831">
        <v>800</v>
      </c>
      <c r="J2887" s="830">
        <v>800</v>
      </c>
      <c r="K2887" s="830">
        <v>200</v>
      </c>
      <c r="L2887" s="830"/>
      <c r="M2887" s="832" t="s">
        <v>1634</v>
      </c>
    </row>
    <row r="2888" spans="1:18" ht="93" customHeight="1">
      <c r="A2888" s="837">
        <v>23</v>
      </c>
      <c r="B2888" s="701" t="s">
        <v>1635</v>
      </c>
      <c r="C2888" s="693" t="s">
        <v>1566</v>
      </c>
      <c r="D2888" s="693" t="s">
        <v>1636</v>
      </c>
      <c r="E2888" s="701" t="s">
        <v>1631</v>
      </c>
      <c r="F2888" s="830">
        <v>500</v>
      </c>
      <c r="G2888" s="830" t="s">
        <v>1273</v>
      </c>
      <c r="H2888" s="830">
        <v>500</v>
      </c>
      <c r="I2888" s="831"/>
      <c r="J2888" s="830">
        <v>1519</v>
      </c>
      <c r="K2888" s="830">
        <v>225</v>
      </c>
      <c r="L2888" s="728">
        <f t="shared" ref="L2888:L2903" si="12">SUM(F2888:K2888)</f>
        <v>2744</v>
      </c>
      <c r="M2888" s="832" t="s">
        <v>1637</v>
      </c>
    </row>
    <row r="2889" spans="1:18" ht="63.75">
      <c r="A2889" s="837">
        <v>24</v>
      </c>
      <c r="B2889" s="701" t="s">
        <v>1638</v>
      </c>
      <c r="C2889" s="693" t="s">
        <v>1566</v>
      </c>
      <c r="D2889" s="693" t="s">
        <v>1639</v>
      </c>
      <c r="E2889" s="701" t="s">
        <v>1631</v>
      </c>
      <c r="F2889" s="830">
        <v>150</v>
      </c>
      <c r="G2889" s="830">
        <f>SUM(F2889*0.3)</f>
        <v>45</v>
      </c>
      <c r="H2889" s="830">
        <v>300</v>
      </c>
      <c r="I2889" s="831">
        <v>2400</v>
      </c>
      <c r="J2889" s="830">
        <v>900</v>
      </c>
      <c r="K2889" s="830"/>
      <c r="L2889" s="845">
        <f t="shared" si="12"/>
        <v>3795</v>
      </c>
      <c r="M2889" s="832" t="s">
        <v>1640</v>
      </c>
    </row>
    <row r="2890" spans="1:18">
      <c r="A2890" s="843"/>
      <c r="B2890" s="844"/>
      <c r="C2890" s="731"/>
      <c r="D2890" s="731"/>
      <c r="E2890" s="844"/>
      <c r="F2890" s="834"/>
      <c r="G2890" s="834"/>
      <c r="H2890" s="834"/>
      <c r="I2890" s="835"/>
      <c r="J2890" s="834"/>
      <c r="K2890" s="834"/>
      <c r="L2890" s="846"/>
      <c r="M2890" s="836"/>
    </row>
    <row r="2891" spans="1:18" ht="12.75" customHeight="1">
      <c r="A2891" s="1661" t="s">
        <v>907</v>
      </c>
      <c r="B2891" s="1661"/>
      <c r="C2891" s="1661"/>
      <c r="D2891" s="1661"/>
      <c r="E2891" s="1661"/>
      <c r="F2891" s="1661"/>
      <c r="G2891" s="1661"/>
      <c r="H2891" s="1661"/>
      <c r="I2891" s="1661"/>
      <c r="J2891" s="1661"/>
      <c r="K2891" s="1661"/>
      <c r="L2891" s="1661"/>
      <c r="M2891" s="1661"/>
    </row>
    <row r="2892" spans="1:18" ht="12.75" customHeight="1">
      <c r="A2892" s="1661" t="s">
        <v>908</v>
      </c>
      <c r="B2892" s="1661"/>
      <c r="C2892" s="1661"/>
      <c r="D2892" s="1661"/>
      <c r="E2892" s="1661"/>
      <c r="F2892" s="1661"/>
      <c r="G2892" s="1661"/>
      <c r="H2892" s="1661"/>
      <c r="I2892" s="1661"/>
      <c r="J2892" s="1661"/>
      <c r="K2892" s="1661"/>
      <c r="L2892" s="1661"/>
      <c r="M2892" s="1661"/>
    </row>
    <row r="2893" spans="1:18">
      <c r="A2893" s="1662" t="s">
        <v>1562</v>
      </c>
      <c r="B2893" s="1662"/>
      <c r="C2893" s="1662"/>
      <c r="D2893" s="1662"/>
      <c r="E2893" s="1662"/>
      <c r="F2893" s="1662"/>
      <c r="G2893" s="1662"/>
      <c r="H2893" s="1662"/>
      <c r="I2893" s="1662"/>
      <c r="J2893" s="1662"/>
      <c r="K2893" s="1662"/>
      <c r="L2893" s="1662"/>
      <c r="M2893" s="1662"/>
    </row>
    <row r="2894" spans="1:18" ht="12.75" customHeight="1">
      <c r="A2894" s="1663" t="s">
        <v>1563</v>
      </c>
      <c r="B2894" s="1663"/>
      <c r="C2894" s="1663"/>
      <c r="D2894" s="1663"/>
      <c r="E2894" s="1663"/>
      <c r="F2894" s="1663"/>
      <c r="G2894" s="1663"/>
      <c r="H2894" s="1663"/>
      <c r="I2894" s="1663"/>
      <c r="J2894" s="1663"/>
      <c r="K2894" s="1663"/>
      <c r="L2894" s="1663"/>
      <c r="M2894" s="1663"/>
    </row>
    <row r="2895" spans="1:18" ht="12.75" customHeight="1">
      <c r="A2895" s="1664" t="s">
        <v>1564</v>
      </c>
      <c r="B2895" s="1664"/>
      <c r="C2895" s="1664"/>
      <c r="D2895" s="1664"/>
      <c r="E2895" s="1664"/>
      <c r="F2895" s="1664"/>
      <c r="G2895" s="1664"/>
      <c r="H2895" s="1664"/>
      <c r="I2895" s="1664"/>
      <c r="J2895" s="1664"/>
      <c r="K2895" s="1664"/>
      <c r="L2895" s="1664"/>
      <c r="M2895" s="1664"/>
      <c r="N2895" s="826"/>
      <c r="O2895" s="826"/>
      <c r="P2895" s="826"/>
      <c r="Q2895" s="826"/>
      <c r="R2895" s="827"/>
    </row>
    <row r="2896" spans="1:18">
      <c r="A2896" s="620" t="s">
        <v>910</v>
      </c>
      <c r="B2896" s="621" t="s">
        <v>1029</v>
      </c>
      <c r="C2896" s="620" t="s">
        <v>1030</v>
      </c>
      <c r="D2896" s="620" t="s">
        <v>1030</v>
      </c>
      <c r="E2896" s="620" t="s">
        <v>1031</v>
      </c>
      <c r="F2896" s="1657" t="s">
        <v>1032</v>
      </c>
      <c r="G2896" s="1658"/>
      <c r="H2896" s="622" t="s">
        <v>1033</v>
      </c>
      <c r="I2896" s="623" t="s">
        <v>1034</v>
      </c>
      <c r="J2896" s="620" t="s">
        <v>1035</v>
      </c>
      <c r="K2896" s="620" t="s">
        <v>1036</v>
      </c>
      <c r="L2896" s="620" t="s">
        <v>1037</v>
      </c>
      <c r="M2896" s="624" t="s">
        <v>1038</v>
      </c>
      <c r="N2896" s="815"/>
      <c r="O2896" s="815"/>
      <c r="P2896" s="815"/>
      <c r="Q2896" s="815"/>
      <c r="R2896" s="815"/>
    </row>
    <row r="2897" spans="1:18">
      <c r="A2897" s="625"/>
      <c r="B2897" s="626" t="s">
        <v>1039</v>
      </c>
      <c r="C2897" s="625" t="s">
        <v>1040</v>
      </c>
      <c r="D2897" s="625" t="s">
        <v>1041</v>
      </c>
      <c r="E2897" s="625" t="s">
        <v>1042</v>
      </c>
      <c r="F2897" s="1659" t="s">
        <v>1043</v>
      </c>
      <c r="G2897" s="1660"/>
      <c r="H2897" s="627" t="s">
        <v>1044</v>
      </c>
      <c r="I2897" s="625" t="s">
        <v>6</v>
      </c>
      <c r="J2897" s="628" t="s">
        <v>1045</v>
      </c>
      <c r="K2897" s="629" t="s">
        <v>1046</v>
      </c>
      <c r="L2897" s="625" t="s">
        <v>1047</v>
      </c>
      <c r="M2897" s="628" t="s">
        <v>1048</v>
      </c>
      <c r="N2897" s="815"/>
      <c r="O2897" s="815"/>
      <c r="P2897" s="815"/>
      <c r="Q2897" s="815"/>
      <c r="R2897" s="815"/>
    </row>
    <row r="2898" spans="1:18">
      <c r="A2898" s="625"/>
      <c r="B2898" s="626" t="s">
        <v>1049</v>
      </c>
      <c r="C2898" s="625"/>
      <c r="D2898" s="625"/>
      <c r="E2898" s="625"/>
      <c r="F2898" s="630" t="s">
        <v>1050</v>
      </c>
      <c r="G2898" s="630" t="s">
        <v>1051</v>
      </c>
      <c r="H2898" s="631" t="s">
        <v>1052</v>
      </c>
      <c r="I2898" s="629" t="s">
        <v>1053</v>
      </c>
      <c r="J2898" s="625" t="s">
        <v>6</v>
      </c>
      <c r="K2898" s="629"/>
      <c r="L2898" s="625" t="s">
        <v>1054</v>
      </c>
      <c r="M2898" s="632"/>
      <c r="N2898" s="828"/>
      <c r="O2898" s="828"/>
      <c r="P2898" s="828"/>
      <c r="Q2898" s="828"/>
      <c r="R2898" s="829"/>
    </row>
    <row r="2899" spans="1:18">
      <c r="A2899" s="625"/>
      <c r="B2899" s="626"/>
      <c r="C2899" s="625"/>
      <c r="D2899" s="625"/>
      <c r="E2899" s="670"/>
      <c r="F2899" s="633" t="s">
        <v>1055</v>
      </c>
      <c r="G2899" s="634" t="s">
        <v>1055</v>
      </c>
      <c r="H2899" s="628" t="s">
        <v>1056</v>
      </c>
      <c r="I2899" s="629" t="s">
        <v>1057</v>
      </c>
      <c r="J2899" s="625" t="s">
        <v>1058</v>
      </c>
      <c r="K2899" s="635"/>
      <c r="L2899" s="636" t="s">
        <v>1059</v>
      </c>
      <c r="M2899" s="632"/>
      <c r="N2899" s="815"/>
      <c r="O2899" s="815"/>
      <c r="P2899" s="815"/>
      <c r="Q2899" s="815"/>
      <c r="R2899" s="829"/>
    </row>
    <row r="2900" spans="1:18" ht="63.75">
      <c r="A2900" s="837">
        <v>25</v>
      </c>
      <c r="B2900" s="701" t="s">
        <v>1638</v>
      </c>
      <c r="C2900" s="693" t="s">
        <v>1566</v>
      </c>
      <c r="D2900" s="693" t="s">
        <v>1641</v>
      </c>
      <c r="E2900" s="734" t="s">
        <v>1631</v>
      </c>
      <c r="F2900" s="830">
        <v>150</v>
      </c>
      <c r="G2900" s="830"/>
      <c r="H2900" s="830">
        <v>300</v>
      </c>
      <c r="I2900" s="847">
        <v>1414</v>
      </c>
      <c r="J2900" s="830">
        <v>900</v>
      </c>
      <c r="K2900" s="830"/>
      <c r="L2900" s="845">
        <f t="shared" si="12"/>
        <v>2764</v>
      </c>
      <c r="M2900" s="832" t="s">
        <v>1642</v>
      </c>
    </row>
    <row r="2901" spans="1:18" ht="51">
      <c r="A2901" s="837">
        <v>26</v>
      </c>
      <c r="B2901" s="701" t="s">
        <v>1565</v>
      </c>
      <c r="C2901" s="693" t="s">
        <v>1566</v>
      </c>
      <c r="D2901" s="693" t="s">
        <v>1643</v>
      </c>
      <c r="E2901" s="701" t="s">
        <v>1644</v>
      </c>
      <c r="F2901" s="830">
        <v>100</v>
      </c>
      <c r="G2901" s="830">
        <f>SUM(F2901*0.3)</f>
        <v>30</v>
      </c>
      <c r="H2901" s="830">
        <v>900</v>
      </c>
      <c r="I2901" s="847">
        <v>1200</v>
      </c>
      <c r="J2901" s="830"/>
      <c r="K2901" s="830"/>
      <c r="L2901" s="845">
        <f t="shared" si="12"/>
        <v>2230</v>
      </c>
      <c r="M2901" s="832" t="s">
        <v>1645</v>
      </c>
    </row>
    <row r="2902" spans="1:18" ht="51">
      <c r="A2902" s="837">
        <v>27</v>
      </c>
      <c r="B2902" s="701" t="s">
        <v>1646</v>
      </c>
      <c r="C2902" s="693" t="s">
        <v>1566</v>
      </c>
      <c r="D2902" s="693" t="s">
        <v>1647</v>
      </c>
      <c r="E2902" s="700" t="s">
        <v>1648</v>
      </c>
      <c r="F2902" s="830">
        <v>150</v>
      </c>
      <c r="G2902" s="830">
        <f>SUM(F2902*0.3)</f>
        <v>45</v>
      </c>
      <c r="H2902" s="830">
        <v>300</v>
      </c>
      <c r="I2902" s="847">
        <v>500</v>
      </c>
      <c r="J2902" s="830"/>
      <c r="K2902" s="830"/>
      <c r="L2902" s="845">
        <f t="shared" si="12"/>
        <v>995</v>
      </c>
      <c r="M2902" s="832" t="s">
        <v>1649</v>
      </c>
    </row>
    <row r="2903" spans="1:18" ht="102">
      <c r="A2903" s="848">
        <v>28</v>
      </c>
      <c r="B2903" s="701" t="s">
        <v>1650</v>
      </c>
      <c r="C2903" s="693" t="s">
        <v>1566</v>
      </c>
      <c r="D2903" s="739" t="s">
        <v>1651</v>
      </c>
      <c r="E2903" s="739" t="s">
        <v>1652</v>
      </c>
      <c r="F2903" s="840">
        <v>100</v>
      </c>
      <c r="G2903" s="830">
        <f>SUM(F2903*0.3)</f>
        <v>30</v>
      </c>
      <c r="H2903" s="840">
        <v>300</v>
      </c>
      <c r="I2903" s="849">
        <v>777.7</v>
      </c>
      <c r="J2903" s="840"/>
      <c r="K2903" s="840"/>
      <c r="L2903" s="850">
        <f t="shared" si="12"/>
        <v>1207.7</v>
      </c>
      <c r="M2903" s="842" t="s">
        <v>1653</v>
      </c>
    </row>
    <row r="2904" spans="1:18" ht="63.75">
      <c r="A2904" s="837">
        <v>29</v>
      </c>
      <c r="B2904" s="701" t="s">
        <v>1565</v>
      </c>
      <c r="C2904" s="693" t="s">
        <v>1566</v>
      </c>
      <c r="D2904" s="693" t="s">
        <v>1654</v>
      </c>
      <c r="E2904" s="701" t="s">
        <v>1655</v>
      </c>
      <c r="F2904" s="830">
        <v>100</v>
      </c>
      <c r="G2904" s="830">
        <f t="shared" ref="G2904:G2906" si="13">SUM(F2904*0.3)</f>
        <v>30</v>
      </c>
      <c r="H2904" s="830">
        <v>300</v>
      </c>
      <c r="I2904" s="831">
        <v>350</v>
      </c>
      <c r="J2904" s="830"/>
      <c r="K2904" s="830"/>
      <c r="L2904" s="830"/>
      <c r="M2904" s="832" t="s">
        <v>1656</v>
      </c>
    </row>
    <row r="2905" spans="1:18" ht="63.75">
      <c r="A2905" s="837">
        <v>30</v>
      </c>
      <c r="B2905" s="701" t="s">
        <v>1565</v>
      </c>
      <c r="C2905" s="693" t="s">
        <v>1566</v>
      </c>
      <c r="D2905" s="693" t="s">
        <v>1657</v>
      </c>
      <c r="E2905" s="701" t="s">
        <v>1658</v>
      </c>
      <c r="F2905" s="830">
        <v>100</v>
      </c>
      <c r="G2905" s="830">
        <f t="shared" si="13"/>
        <v>30</v>
      </c>
      <c r="H2905" s="830">
        <v>400</v>
      </c>
      <c r="I2905" s="831">
        <v>900</v>
      </c>
      <c r="J2905" s="830"/>
      <c r="K2905" s="830"/>
      <c r="L2905" s="830"/>
      <c r="M2905" s="832" t="s">
        <v>1659</v>
      </c>
    </row>
    <row r="2906" spans="1:18" ht="51">
      <c r="A2906" s="837">
        <v>31</v>
      </c>
      <c r="B2906" s="701" t="s">
        <v>1565</v>
      </c>
      <c r="C2906" s="693" t="s">
        <v>1566</v>
      </c>
      <c r="D2906" s="693" t="s">
        <v>1660</v>
      </c>
      <c r="E2906" s="851" t="s">
        <v>1661</v>
      </c>
      <c r="F2906" s="830">
        <v>100</v>
      </c>
      <c r="G2906" s="830">
        <f t="shared" si="13"/>
        <v>30</v>
      </c>
      <c r="H2906" s="830">
        <v>300</v>
      </c>
      <c r="I2906" s="831">
        <v>960</v>
      </c>
      <c r="J2906" s="830"/>
      <c r="K2906" s="830"/>
      <c r="L2906" s="830"/>
      <c r="M2906" s="832" t="s">
        <v>1662</v>
      </c>
    </row>
    <row r="2907" spans="1:18">
      <c r="A2907" s="843"/>
      <c r="B2907" s="731"/>
      <c r="C2907" s="731"/>
      <c r="D2907" s="731"/>
      <c r="E2907" s="844"/>
      <c r="F2907" s="834"/>
      <c r="G2907" s="834"/>
      <c r="H2907" s="834"/>
      <c r="I2907" s="835"/>
      <c r="J2907" s="834"/>
      <c r="K2907" s="834"/>
      <c r="L2907" s="834"/>
      <c r="M2907" s="836"/>
    </row>
    <row r="2908" spans="1:18">
      <c r="A2908" s="843"/>
      <c r="B2908" s="731"/>
      <c r="C2908" s="731"/>
      <c r="D2908" s="731"/>
      <c r="E2908" s="844"/>
      <c r="F2908" s="834"/>
      <c r="G2908" s="834"/>
      <c r="H2908" s="834"/>
      <c r="I2908" s="835"/>
      <c r="J2908" s="834"/>
      <c r="K2908" s="834"/>
      <c r="L2908" s="834"/>
      <c r="M2908" s="836"/>
    </row>
    <row r="2909" spans="1:18" ht="12.75" customHeight="1">
      <c r="A2909" s="1661" t="s">
        <v>907</v>
      </c>
      <c r="B2909" s="1661"/>
      <c r="C2909" s="1661"/>
      <c r="D2909" s="1661"/>
      <c r="E2909" s="1661"/>
      <c r="F2909" s="1661"/>
      <c r="G2909" s="1661"/>
      <c r="H2909" s="1661"/>
      <c r="I2909" s="1661"/>
      <c r="J2909" s="1661"/>
      <c r="K2909" s="1661"/>
      <c r="L2909" s="1661"/>
      <c r="M2909" s="1661"/>
    </row>
    <row r="2910" spans="1:18" ht="12.75" customHeight="1">
      <c r="A2910" s="1661" t="s">
        <v>908</v>
      </c>
      <c r="B2910" s="1661"/>
      <c r="C2910" s="1661"/>
      <c r="D2910" s="1661"/>
      <c r="E2910" s="1661"/>
      <c r="F2910" s="1661"/>
      <c r="G2910" s="1661"/>
      <c r="H2910" s="1661"/>
      <c r="I2910" s="1661"/>
      <c r="J2910" s="1661"/>
      <c r="K2910" s="1661"/>
      <c r="L2910" s="1661"/>
      <c r="M2910" s="1661"/>
    </row>
    <row r="2911" spans="1:18">
      <c r="A2911" s="1662" t="s">
        <v>1562</v>
      </c>
      <c r="B2911" s="1662"/>
      <c r="C2911" s="1662"/>
      <c r="D2911" s="1662"/>
      <c r="E2911" s="1662"/>
      <c r="F2911" s="1662"/>
      <c r="G2911" s="1662"/>
      <c r="H2911" s="1662"/>
      <c r="I2911" s="1662"/>
      <c r="J2911" s="1662"/>
      <c r="K2911" s="1662"/>
      <c r="L2911" s="1662"/>
      <c r="M2911" s="1662"/>
    </row>
    <row r="2912" spans="1:18" ht="12.75" customHeight="1">
      <c r="A2912" s="1663" t="s">
        <v>1563</v>
      </c>
      <c r="B2912" s="1663"/>
      <c r="C2912" s="1663"/>
      <c r="D2912" s="1663"/>
      <c r="E2912" s="1663"/>
      <c r="F2912" s="1663"/>
      <c r="G2912" s="1663"/>
      <c r="H2912" s="1663"/>
      <c r="I2912" s="1663"/>
      <c r="J2912" s="1663"/>
      <c r="K2912" s="1663"/>
      <c r="L2912" s="1663"/>
      <c r="M2912" s="1663"/>
    </row>
    <row r="2913" spans="1:18" ht="12.75" customHeight="1">
      <c r="A2913" s="1664" t="s">
        <v>1564</v>
      </c>
      <c r="B2913" s="1664"/>
      <c r="C2913" s="1664"/>
      <c r="D2913" s="1664"/>
      <c r="E2913" s="1664"/>
      <c r="F2913" s="1664"/>
      <c r="G2913" s="1664"/>
      <c r="H2913" s="1664"/>
      <c r="I2913" s="1664"/>
      <c r="J2913" s="1664"/>
      <c r="K2913" s="1664"/>
      <c r="L2913" s="1664"/>
      <c r="M2913" s="1664"/>
      <c r="N2913" s="826"/>
      <c r="O2913" s="826"/>
      <c r="P2913" s="826"/>
      <c r="Q2913" s="826"/>
      <c r="R2913" s="827"/>
    </row>
    <row r="2914" spans="1:18">
      <c r="A2914" s="620" t="s">
        <v>910</v>
      </c>
      <c r="B2914" s="621" t="s">
        <v>1029</v>
      </c>
      <c r="C2914" s="620" t="s">
        <v>1030</v>
      </c>
      <c r="D2914" s="620" t="s">
        <v>1030</v>
      </c>
      <c r="E2914" s="620" t="s">
        <v>1031</v>
      </c>
      <c r="F2914" s="1657" t="s">
        <v>1032</v>
      </c>
      <c r="G2914" s="1658"/>
      <c r="H2914" s="622" t="s">
        <v>1033</v>
      </c>
      <c r="I2914" s="623" t="s">
        <v>1034</v>
      </c>
      <c r="J2914" s="620" t="s">
        <v>1035</v>
      </c>
      <c r="K2914" s="620" t="s">
        <v>1036</v>
      </c>
      <c r="L2914" s="620" t="s">
        <v>1037</v>
      </c>
      <c r="M2914" s="624" t="s">
        <v>1038</v>
      </c>
      <c r="N2914" s="815"/>
      <c r="O2914" s="815"/>
      <c r="P2914" s="815"/>
      <c r="Q2914" s="815"/>
      <c r="R2914" s="815"/>
    </row>
    <row r="2915" spans="1:18">
      <c r="A2915" s="625"/>
      <c r="B2915" s="626" t="s">
        <v>1039</v>
      </c>
      <c r="C2915" s="625" t="s">
        <v>1040</v>
      </c>
      <c r="D2915" s="625" t="s">
        <v>1041</v>
      </c>
      <c r="E2915" s="625" t="s">
        <v>1042</v>
      </c>
      <c r="F2915" s="1659" t="s">
        <v>1043</v>
      </c>
      <c r="G2915" s="1660"/>
      <c r="H2915" s="627" t="s">
        <v>1044</v>
      </c>
      <c r="I2915" s="625" t="s">
        <v>6</v>
      </c>
      <c r="J2915" s="628" t="s">
        <v>1045</v>
      </c>
      <c r="K2915" s="629" t="s">
        <v>1046</v>
      </c>
      <c r="L2915" s="625" t="s">
        <v>1047</v>
      </c>
      <c r="M2915" s="628" t="s">
        <v>1048</v>
      </c>
      <c r="N2915" s="815"/>
      <c r="O2915" s="815"/>
      <c r="P2915" s="815"/>
      <c r="Q2915" s="815"/>
      <c r="R2915" s="815"/>
    </row>
    <row r="2916" spans="1:18">
      <c r="A2916" s="625"/>
      <c r="B2916" s="626" t="s">
        <v>1049</v>
      </c>
      <c r="C2916" s="625"/>
      <c r="D2916" s="625"/>
      <c r="E2916" s="625"/>
      <c r="F2916" s="630" t="s">
        <v>1050</v>
      </c>
      <c r="G2916" s="630" t="s">
        <v>1051</v>
      </c>
      <c r="H2916" s="631" t="s">
        <v>1052</v>
      </c>
      <c r="I2916" s="629" t="s">
        <v>1053</v>
      </c>
      <c r="J2916" s="625" t="s">
        <v>6</v>
      </c>
      <c r="K2916" s="629"/>
      <c r="L2916" s="625" t="s">
        <v>1054</v>
      </c>
      <c r="M2916" s="632"/>
      <c r="N2916" s="828"/>
      <c r="O2916" s="828"/>
      <c r="P2916" s="828"/>
      <c r="Q2916" s="828"/>
      <c r="R2916" s="829"/>
    </row>
    <row r="2917" spans="1:18">
      <c r="A2917" s="625"/>
      <c r="B2917" s="626"/>
      <c r="C2917" s="625"/>
      <c r="D2917" s="625"/>
      <c r="E2917" s="670"/>
      <c r="F2917" s="633" t="s">
        <v>1055</v>
      </c>
      <c r="G2917" s="634" t="s">
        <v>1055</v>
      </c>
      <c r="H2917" s="628" t="s">
        <v>1056</v>
      </c>
      <c r="I2917" s="629" t="s">
        <v>1057</v>
      </c>
      <c r="J2917" s="625" t="s">
        <v>1058</v>
      </c>
      <c r="K2917" s="635"/>
      <c r="L2917" s="636" t="s">
        <v>1059</v>
      </c>
      <c r="M2917" s="632"/>
      <c r="N2917" s="815"/>
      <c r="O2917" s="815"/>
      <c r="P2917" s="815"/>
      <c r="Q2917" s="815"/>
      <c r="R2917" s="829"/>
    </row>
    <row r="2918" spans="1:18" ht="51">
      <c r="A2918" s="837">
        <v>32</v>
      </c>
      <c r="B2918" s="701" t="s">
        <v>1638</v>
      </c>
      <c r="C2918" s="693" t="s">
        <v>1566</v>
      </c>
      <c r="D2918" s="693" t="s">
        <v>1663</v>
      </c>
      <c r="E2918" s="701" t="s">
        <v>1661</v>
      </c>
      <c r="F2918" s="830">
        <v>100</v>
      </c>
      <c r="G2918" s="830">
        <f>SUM(F2918*0.3)</f>
        <v>30</v>
      </c>
      <c r="H2918" s="830">
        <v>300</v>
      </c>
      <c r="I2918" s="847">
        <v>960</v>
      </c>
      <c r="J2918" s="830"/>
      <c r="K2918" s="830"/>
      <c r="L2918" s="830"/>
      <c r="M2918" s="832" t="s">
        <v>1664</v>
      </c>
    </row>
    <row r="2919" spans="1:18" ht="51">
      <c r="A2919" s="837">
        <v>33</v>
      </c>
      <c r="B2919" s="701" t="s">
        <v>1565</v>
      </c>
      <c r="C2919" s="693" t="s">
        <v>1566</v>
      </c>
      <c r="D2919" s="693" t="s">
        <v>1665</v>
      </c>
      <c r="E2919" s="844" t="s">
        <v>1666</v>
      </c>
      <c r="F2919" s="830">
        <v>150</v>
      </c>
      <c r="G2919" s="830">
        <f>SUM(F2919*0.3)</f>
        <v>45</v>
      </c>
      <c r="H2919" s="830">
        <v>400</v>
      </c>
      <c r="I2919" s="847">
        <v>3400</v>
      </c>
      <c r="J2919" s="830"/>
      <c r="K2919" s="830"/>
      <c r="L2919" s="830"/>
      <c r="M2919" s="832" t="s">
        <v>1667</v>
      </c>
    </row>
    <row r="2920" spans="1:18" ht="51">
      <c r="A2920" s="837">
        <v>34</v>
      </c>
      <c r="B2920" s="701" t="s">
        <v>1638</v>
      </c>
      <c r="C2920" s="693" t="s">
        <v>1566</v>
      </c>
      <c r="D2920" s="693" t="s">
        <v>1668</v>
      </c>
      <c r="E2920" s="701" t="s">
        <v>1661</v>
      </c>
      <c r="F2920" s="830">
        <v>100</v>
      </c>
      <c r="G2920" s="830"/>
      <c r="H2920" s="830"/>
      <c r="I2920" s="847">
        <v>700</v>
      </c>
      <c r="J2920" s="830"/>
      <c r="K2920" s="830"/>
      <c r="L2920" s="830"/>
      <c r="M2920" s="832" t="s">
        <v>1669</v>
      </c>
    </row>
    <row r="2921" spans="1:18" ht="51">
      <c r="A2921" s="837">
        <v>35</v>
      </c>
      <c r="B2921" s="704" t="s">
        <v>1670</v>
      </c>
      <c r="C2921" s="701" t="s">
        <v>1671</v>
      </c>
      <c r="D2921" s="693" t="s">
        <v>1672</v>
      </c>
      <c r="E2921" s="693" t="s">
        <v>1673</v>
      </c>
      <c r="F2921" s="830">
        <v>500</v>
      </c>
      <c r="G2921" s="830" t="s">
        <v>1273</v>
      </c>
      <c r="H2921" s="830">
        <v>500</v>
      </c>
      <c r="I2921" s="831">
        <v>1000</v>
      </c>
      <c r="J2921" s="830">
        <v>250</v>
      </c>
      <c r="K2921" s="830">
        <v>30</v>
      </c>
      <c r="L2921" s="830"/>
      <c r="M2921" s="832" t="s">
        <v>1669</v>
      </c>
    </row>
    <row r="2922" spans="1:18" ht="51">
      <c r="A2922" s="837">
        <v>36</v>
      </c>
      <c r="B2922" s="704" t="s">
        <v>1670</v>
      </c>
      <c r="C2922" s="701" t="s">
        <v>1674</v>
      </c>
      <c r="D2922" s="693" t="s">
        <v>1675</v>
      </c>
      <c r="E2922" s="734" t="s">
        <v>1676</v>
      </c>
      <c r="F2922" s="830">
        <v>50</v>
      </c>
      <c r="G2922" s="830"/>
      <c r="H2922" s="830"/>
      <c r="I2922" s="847">
        <v>200</v>
      </c>
      <c r="J2922" s="830"/>
      <c r="K2922" s="830"/>
      <c r="L2922" s="830"/>
      <c r="M2922" s="832" t="s">
        <v>1669</v>
      </c>
    </row>
    <row r="2923" spans="1:18" ht="63.75">
      <c r="A2923" s="837">
        <v>37</v>
      </c>
      <c r="B2923" s="693" t="s">
        <v>1677</v>
      </c>
      <c r="C2923" s="701" t="s">
        <v>1678</v>
      </c>
      <c r="D2923" s="693" t="s">
        <v>1679</v>
      </c>
      <c r="E2923" s="693" t="s">
        <v>1680</v>
      </c>
      <c r="F2923" s="830">
        <v>10</v>
      </c>
      <c r="G2923" s="830"/>
      <c r="H2923" s="830">
        <v>10</v>
      </c>
      <c r="I2923" s="831">
        <v>170</v>
      </c>
      <c r="J2923" s="830">
        <v>170</v>
      </c>
      <c r="K2923" s="830">
        <v>90</v>
      </c>
      <c r="L2923" s="830">
        <v>127</v>
      </c>
      <c r="M2923" s="832" t="s">
        <v>1681</v>
      </c>
    </row>
    <row r="2924" spans="1:18" ht="51">
      <c r="A2924" s="837">
        <v>38</v>
      </c>
      <c r="B2924" s="693" t="s">
        <v>1677</v>
      </c>
      <c r="C2924" s="701" t="s">
        <v>1678</v>
      </c>
      <c r="D2924" s="693" t="s">
        <v>1682</v>
      </c>
      <c r="E2924" s="701" t="s">
        <v>1683</v>
      </c>
      <c r="F2924" s="830">
        <v>5</v>
      </c>
      <c r="G2924" s="830"/>
      <c r="H2924" s="830"/>
      <c r="I2924" s="831"/>
      <c r="J2924" s="830">
        <v>30</v>
      </c>
      <c r="K2924" s="830">
        <v>10</v>
      </c>
      <c r="L2924" s="830"/>
      <c r="M2924" s="832" t="s">
        <v>1684</v>
      </c>
    </row>
    <row r="2925" spans="1:18" ht="51">
      <c r="A2925" s="837">
        <v>39</v>
      </c>
      <c r="B2925" s="693" t="s">
        <v>1685</v>
      </c>
      <c r="C2925" s="701" t="s">
        <v>1678</v>
      </c>
      <c r="D2925" s="693" t="s">
        <v>1686</v>
      </c>
      <c r="E2925" s="693" t="s">
        <v>1687</v>
      </c>
      <c r="F2925" s="830">
        <v>30</v>
      </c>
      <c r="G2925" s="830"/>
      <c r="H2925" s="830">
        <v>20</v>
      </c>
      <c r="I2925" s="831"/>
      <c r="J2925" s="830">
        <v>129</v>
      </c>
      <c r="K2925" s="830">
        <v>10</v>
      </c>
      <c r="L2925" s="830"/>
      <c r="M2925" s="832" t="s">
        <v>1688</v>
      </c>
    </row>
    <row r="2926" spans="1:18" ht="49.5" customHeight="1">
      <c r="A2926" s="837">
        <v>40</v>
      </c>
      <c r="B2926" s="693" t="s">
        <v>1685</v>
      </c>
      <c r="C2926" s="693" t="s">
        <v>1689</v>
      </c>
      <c r="D2926" s="693" t="s">
        <v>1690</v>
      </c>
      <c r="E2926" s="693" t="s">
        <v>1676</v>
      </c>
      <c r="F2926" s="830">
        <v>10</v>
      </c>
      <c r="G2926" s="830" t="s">
        <v>1273</v>
      </c>
      <c r="H2926" s="830"/>
      <c r="I2926" s="831"/>
      <c r="J2926" s="830">
        <v>12</v>
      </c>
      <c r="K2926" s="830">
        <v>100</v>
      </c>
      <c r="L2926" s="830"/>
      <c r="M2926" s="832" t="s">
        <v>1691</v>
      </c>
    </row>
    <row r="2927" spans="1:18" ht="12.75" customHeight="1">
      <c r="A2927" s="1661" t="s">
        <v>907</v>
      </c>
      <c r="B2927" s="1661"/>
      <c r="C2927" s="1661"/>
      <c r="D2927" s="1661"/>
      <c r="E2927" s="1661"/>
      <c r="F2927" s="1661"/>
      <c r="G2927" s="1661"/>
      <c r="H2927" s="1661"/>
      <c r="I2927" s="1661"/>
      <c r="J2927" s="1661"/>
      <c r="K2927" s="1661"/>
      <c r="L2927" s="1661"/>
      <c r="M2927" s="1661"/>
    </row>
    <row r="2928" spans="1:18" ht="12.75" customHeight="1">
      <c r="A2928" s="1661" t="s">
        <v>908</v>
      </c>
      <c r="B2928" s="1661"/>
      <c r="C2928" s="1661"/>
      <c r="D2928" s="1661"/>
      <c r="E2928" s="1661"/>
      <c r="F2928" s="1661"/>
      <c r="G2928" s="1661"/>
      <c r="H2928" s="1661"/>
      <c r="I2928" s="1661"/>
      <c r="J2928" s="1661"/>
      <c r="K2928" s="1661"/>
      <c r="L2928" s="1661"/>
      <c r="M2928" s="1661"/>
    </row>
    <row r="2929" spans="1:18">
      <c r="A2929" s="1662" t="s">
        <v>1562</v>
      </c>
      <c r="B2929" s="1662"/>
      <c r="C2929" s="1662"/>
      <c r="D2929" s="1662"/>
      <c r="E2929" s="1662"/>
      <c r="F2929" s="1662"/>
      <c r="G2929" s="1662"/>
      <c r="H2929" s="1662"/>
      <c r="I2929" s="1662"/>
      <c r="J2929" s="1662"/>
      <c r="K2929" s="1662"/>
      <c r="L2929" s="1662"/>
      <c r="M2929" s="1662"/>
    </row>
    <row r="2930" spans="1:18" ht="12.75" customHeight="1">
      <c r="A2930" s="1663" t="s">
        <v>1563</v>
      </c>
      <c r="B2930" s="1663"/>
      <c r="C2930" s="1663"/>
      <c r="D2930" s="1663"/>
      <c r="E2930" s="1663"/>
      <c r="F2930" s="1663"/>
      <c r="G2930" s="1663"/>
      <c r="H2930" s="1663"/>
      <c r="I2930" s="1663"/>
      <c r="J2930" s="1663"/>
      <c r="K2930" s="1663"/>
      <c r="L2930" s="1663"/>
      <c r="M2930" s="1663"/>
    </row>
    <row r="2931" spans="1:18" ht="12.75" customHeight="1">
      <c r="A2931" s="1664" t="s">
        <v>1564</v>
      </c>
      <c r="B2931" s="1664"/>
      <c r="C2931" s="1664"/>
      <c r="D2931" s="1664"/>
      <c r="E2931" s="1664"/>
      <c r="F2931" s="1664"/>
      <c r="G2931" s="1664"/>
      <c r="H2931" s="1664"/>
      <c r="I2931" s="1664"/>
      <c r="J2931" s="1664"/>
      <c r="K2931" s="1664"/>
      <c r="L2931" s="1664"/>
      <c r="M2931" s="1664"/>
      <c r="N2931" s="826"/>
      <c r="O2931" s="826"/>
      <c r="P2931" s="826"/>
      <c r="Q2931" s="826"/>
      <c r="R2931" s="827"/>
    </row>
    <row r="2932" spans="1:18">
      <c r="A2932" s="620" t="s">
        <v>910</v>
      </c>
      <c r="B2932" s="621" t="s">
        <v>1029</v>
      </c>
      <c r="C2932" s="620" t="s">
        <v>1030</v>
      </c>
      <c r="D2932" s="620" t="s">
        <v>1030</v>
      </c>
      <c r="E2932" s="620" t="s">
        <v>1031</v>
      </c>
      <c r="F2932" s="1657" t="s">
        <v>1032</v>
      </c>
      <c r="G2932" s="1658"/>
      <c r="H2932" s="622" t="s">
        <v>1033</v>
      </c>
      <c r="I2932" s="623" t="s">
        <v>1034</v>
      </c>
      <c r="J2932" s="620" t="s">
        <v>1035</v>
      </c>
      <c r="K2932" s="620" t="s">
        <v>1036</v>
      </c>
      <c r="L2932" s="620" t="s">
        <v>1037</v>
      </c>
      <c r="M2932" s="624" t="s">
        <v>1038</v>
      </c>
      <c r="N2932" s="815"/>
      <c r="O2932" s="815"/>
      <c r="P2932" s="815"/>
      <c r="Q2932" s="815"/>
      <c r="R2932" s="815"/>
    </row>
    <row r="2933" spans="1:18">
      <c r="A2933" s="625"/>
      <c r="B2933" s="626" t="s">
        <v>1039</v>
      </c>
      <c r="C2933" s="625" t="s">
        <v>1040</v>
      </c>
      <c r="D2933" s="625" t="s">
        <v>1041</v>
      </c>
      <c r="E2933" s="625" t="s">
        <v>1042</v>
      </c>
      <c r="F2933" s="1659" t="s">
        <v>1043</v>
      </c>
      <c r="G2933" s="1660"/>
      <c r="H2933" s="627" t="s">
        <v>1044</v>
      </c>
      <c r="I2933" s="625" t="s">
        <v>6</v>
      </c>
      <c r="J2933" s="628" t="s">
        <v>1045</v>
      </c>
      <c r="K2933" s="629" t="s">
        <v>1046</v>
      </c>
      <c r="L2933" s="625" t="s">
        <v>1047</v>
      </c>
      <c r="M2933" s="628" t="s">
        <v>1048</v>
      </c>
      <c r="N2933" s="815"/>
      <c r="O2933" s="815"/>
      <c r="P2933" s="815"/>
      <c r="Q2933" s="815"/>
      <c r="R2933" s="815"/>
    </row>
    <row r="2934" spans="1:18">
      <c r="A2934" s="625"/>
      <c r="B2934" s="626" t="s">
        <v>1049</v>
      </c>
      <c r="C2934" s="625"/>
      <c r="D2934" s="625"/>
      <c r="E2934" s="625"/>
      <c r="F2934" s="630" t="s">
        <v>1050</v>
      </c>
      <c r="G2934" s="630" t="s">
        <v>1051</v>
      </c>
      <c r="H2934" s="631" t="s">
        <v>1052</v>
      </c>
      <c r="I2934" s="629" t="s">
        <v>1053</v>
      </c>
      <c r="J2934" s="625" t="s">
        <v>6</v>
      </c>
      <c r="K2934" s="629"/>
      <c r="L2934" s="625" t="s">
        <v>1054</v>
      </c>
      <c r="M2934" s="632"/>
      <c r="N2934" s="828"/>
      <c r="O2934" s="828"/>
      <c r="P2934" s="828"/>
      <c r="Q2934" s="828"/>
      <c r="R2934" s="829"/>
    </row>
    <row r="2935" spans="1:18">
      <c r="A2935" s="625"/>
      <c r="B2935" s="626"/>
      <c r="C2935" s="625"/>
      <c r="D2935" s="625"/>
      <c r="E2935" s="670"/>
      <c r="F2935" s="633" t="s">
        <v>1055</v>
      </c>
      <c r="G2935" s="634" t="s">
        <v>1055</v>
      </c>
      <c r="H2935" s="628" t="s">
        <v>1056</v>
      </c>
      <c r="I2935" s="629" t="s">
        <v>1057</v>
      </c>
      <c r="J2935" s="625" t="s">
        <v>1058</v>
      </c>
      <c r="K2935" s="635"/>
      <c r="L2935" s="636" t="s">
        <v>1059</v>
      </c>
      <c r="M2935" s="632"/>
      <c r="N2935" s="815"/>
      <c r="O2935" s="815"/>
      <c r="P2935" s="815"/>
      <c r="Q2935" s="815"/>
      <c r="R2935" s="829"/>
    </row>
    <row r="2936" spans="1:18" ht="102">
      <c r="A2936" s="837">
        <v>41</v>
      </c>
      <c r="B2936" s="693" t="s">
        <v>1677</v>
      </c>
      <c r="C2936" s="701" t="s">
        <v>1692</v>
      </c>
      <c r="D2936" s="693" t="s">
        <v>1693</v>
      </c>
      <c r="E2936" s="701" t="s">
        <v>1673</v>
      </c>
      <c r="F2936" s="830">
        <v>5</v>
      </c>
      <c r="G2936" s="830" t="s">
        <v>1273</v>
      </c>
      <c r="H2936" s="830">
        <v>20</v>
      </c>
      <c r="I2936" s="831"/>
      <c r="J2936" s="830">
        <v>120</v>
      </c>
      <c r="K2936" s="830">
        <v>20</v>
      </c>
      <c r="L2936" s="830"/>
      <c r="M2936" s="832" t="s">
        <v>1694</v>
      </c>
    </row>
    <row r="2937" spans="1:18" ht="51">
      <c r="A2937" s="838">
        <v>42</v>
      </c>
      <c r="B2937" s="739" t="s">
        <v>1677</v>
      </c>
      <c r="C2937" s="767" t="s">
        <v>1695</v>
      </c>
      <c r="D2937" s="693" t="s">
        <v>1696</v>
      </c>
      <c r="E2937" s="701" t="s">
        <v>1697</v>
      </c>
      <c r="F2937" s="830">
        <v>10</v>
      </c>
      <c r="G2937" s="830"/>
      <c r="H2937" s="830">
        <v>150</v>
      </c>
      <c r="I2937" s="831">
        <v>220</v>
      </c>
      <c r="J2937" s="830"/>
      <c r="K2937" s="830">
        <v>50</v>
      </c>
      <c r="L2937" s="830"/>
      <c r="M2937" s="832" t="s">
        <v>1694</v>
      </c>
    </row>
    <row r="2938" spans="1:18" ht="63.75">
      <c r="A2938" s="838">
        <v>43</v>
      </c>
      <c r="B2938" s="739" t="s">
        <v>1677</v>
      </c>
      <c r="C2938" s="767" t="s">
        <v>1698</v>
      </c>
      <c r="D2938" s="852" t="s">
        <v>1699</v>
      </c>
      <c r="E2938" s="734" t="s">
        <v>1676</v>
      </c>
      <c r="F2938" s="830">
        <v>140</v>
      </c>
      <c r="G2938" s="830" t="s">
        <v>1273</v>
      </c>
      <c r="H2938" s="830"/>
      <c r="I2938" s="831"/>
      <c r="J2938" s="830">
        <v>114</v>
      </c>
      <c r="K2938" s="830">
        <v>50</v>
      </c>
      <c r="L2938" s="830">
        <v>483</v>
      </c>
      <c r="M2938" s="832" t="s">
        <v>1700</v>
      </c>
    </row>
    <row r="2939" spans="1:18" s="503" customFormat="1" ht="38.25">
      <c r="A2939" s="742"/>
      <c r="B2939" s="742"/>
      <c r="C2939" s="742"/>
      <c r="D2939" s="852" t="s">
        <v>1701</v>
      </c>
      <c r="E2939" s="693" t="s">
        <v>1702</v>
      </c>
      <c r="F2939" s="678" t="s">
        <v>1077</v>
      </c>
      <c r="G2939" s="693"/>
      <c r="H2939" s="693"/>
      <c r="I2939" s="696">
        <v>70</v>
      </c>
      <c r="J2939" s="696"/>
      <c r="K2939" s="696"/>
      <c r="L2939" s="696">
        <f t="shared" ref="L2939" si="14">SUM(I2939:K2939)</f>
        <v>70</v>
      </c>
      <c r="M2939" s="693" t="s">
        <v>1703</v>
      </c>
    </row>
    <row r="2940" spans="1:18" s="503" customFormat="1" ht="38.25">
      <c r="A2940" s="742"/>
      <c r="B2940" s="742"/>
      <c r="C2940" s="853"/>
      <c r="D2940" s="852" t="s">
        <v>1704</v>
      </c>
      <c r="E2940" s="693" t="s">
        <v>1705</v>
      </c>
      <c r="F2940" s="696">
        <v>20</v>
      </c>
      <c r="G2940" s="693"/>
      <c r="H2940" s="693"/>
      <c r="I2940" s="696">
        <v>40</v>
      </c>
      <c r="J2940" s="696"/>
      <c r="K2940" s="696"/>
      <c r="L2940" s="696">
        <f>SUM(I2940:K2940)</f>
        <v>40</v>
      </c>
      <c r="M2940" s="693" t="s">
        <v>1706</v>
      </c>
    </row>
    <row r="2941" spans="1:18" s="503" customFormat="1" ht="76.5">
      <c r="A2941" s="742"/>
      <c r="B2941" s="742"/>
      <c r="C2941" s="742"/>
      <c r="D2941" s="852" t="s">
        <v>1707</v>
      </c>
      <c r="E2941" s="693" t="s">
        <v>1705</v>
      </c>
      <c r="F2941" s="696">
        <v>15</v>
      </c>
      <c r="G2941" s="693"/>
      <c r="H2941" s="693"/>
      <c r="I2941" s="696">
        <v>15</v>
      </c>
      <c r="J2941" s="696"/>
      <c r="K2941" s="696"/>
      <c r="L2941" s="696">
        <f>SUM(I2941:K2941)</f>
        <v>15</v>
      </c>
      <c r="M2941" s="693" t="s">
        <v>1708</v>
      </c>
    </row>
    <row r="2942" spans="1:18" s="503" customFormat="1" ht="63.75">
      <c r="A2942" s="854"/>
      <c r="B2942" s="743"/>
      <c r="C2942" s="743"/>
      <c r="D2942" s="852" t="s">
        <v>1709</v>
      </c>
      <c r="E2942" s="693" t="s">
        <v>1377</v>
      </c>
      <c r="F2942" s="696">
        <v>25</v>
      </c>
      <c r="G2942" s="693"/>
      <c r="H2942" s="693"/>
      <c r="I2942" s="696">
        <v>25</v>
      </c>
      <c r="J2942" s="696"/>
      <c r="K2942" s="696"/>
      <c r="L2942" s="696">
        <f t="shared" ref="L2942" si="15">SUM(I2942:K2942)</f>
        <v>25</v>
      </c>
      <c r="M2942" s="693" t="s">
        <v>1710</v>
      </c>
    </row>
    <row r="2943" spans="1:18" s="503" customFormat="1" ht="15">
      <c r="A2943" s="733"/>
      <c r="B2943" s="731"/>
      <c r="C2943" s="731"/>
      <c r="D2943" s="731"/>
      <c r="E2943" s="731"/>
      <c r="F2943" s="855"/>
      <c r="G2943" s="731"/>
      <c r="H2943" s="731"/>
      <c r="I2943" s="855"/>
      <c r="J2943" s="855"/>
      <c r="K2943" s="855"/>
      <c r="L2943" s="855"/>
      <c r="M2943" s="731"/>
    </row>
    <row r="2944" spans="1:18" s="503" customFormat="1" ht="12" customHeight="1">
      <c r="A2944" s="856"/>
      <c r="B2944" s="857"/>
      <c r="C2944" s="857"/>
      <c r="D2944" s="857"/>
      <c r="E2944" s="857"/>
      <c r="F2944" s="858"/>
      <c r="G2944" s="857"/>
      <c r="H2944" s="857"/>
      <c r="I2944" s="858"/>
      <c r="J2944" s="858"/>
      <c r="K2944" s="858"/>
      <c r="L2944" s="858"/>
      <c r="M2944" s="857"/>
    </row>
    <row r="2945" spans="1:18" s="503" customFormat="1" ht="12" customHeight="1">
      <c r="A2945" s="856"/>
      <c r="B2945" s="857"/>
      <c r="C2945" s="857"/>
      <c r="D2945" s="857"/>
      <c r="E2945" s="857"/>
      <c r="F2945" s="858"/>
      <c r="G2945" s="857"/>
      <c r="H2945" s="857"/>
      <c r="I2945" s="858"/>
      <c r="J2945" s="858"/>
      <c r="K2945" s="858"/>
      <c r="L2945" s="858"/>
      <c r="M2945" s="857"/>
    </row>
    <row r="2946" spans="1:18">
      <c r="A2946" s="1661" t="s">
        <v>907</v>
      </c>
      <c r="B2946" s="1661"/>
      <c r="C2946" s="1661"/>
      <c r="D2946" s="1661"/>
      <c r="E2946" s="1661"/>
      <c r="F2946" s="1661"/>
      <c r="G2946" s="1661"/>
      <c r="H2946" s="1661"/>
      <c r="I2946" s="1661"/>
      <c r="J2946" s="1661"/>
      <c r="K2946" s="1661"/>
      <c r="L2946" s="1661"/>
      <c r="M2946" s="1661"/>
    </row>
    <row r="2947" spans="1:18" ht="12.75" customHeight="1">
      <c r="A2947" s="1661" t="s">
        <v>908</v>
      </c>
      <c r="B2947" s="1661"/>
      <c r="C2947" s="1661"/>
      <c r="D2947" s="1661"/>
      <c r="E2947" s="1661"/>
      <c r="F2947" s="1661"/>
      <c r="G2947" s="1661"/>
      <c r="H2947" s="1661"/>
      <c r="I2947" s="1661"/>
      <c r="J2947" s="1661"/>
      <c r="K2947" s="1661"/>
      <c r="L2947" s="1661"/>
      <c r="M2947" s="1661"/>
    </row>
    <row r="2948" spans="1:18">
      <c r="A2948" s="1662" t="s">
        <v>1562</v>
      </c>
      <c r="B2948" s="1662"/>
      <c r="C2948" s="1662"/>
      <c r="D2948" s="1662"/>
      <c r="E2948" s="1662"/>
      <c r="F2948" s="1662"/>
      <c r="G2948" s="1662"/>
      <c r="H2948" s="1662"/>
      <c r="I2948" s="1662"/>
      <c r="J2948" s="1662"/>
      <c r="K2948" s="1662"/>
      <c r="L2948" s="1662"/>
      <c r="M2948" s="1662"/>
    </row>
    <row r="2949" spans="1:18" ht="12.75" customHeight="1">
      <c r="A2949" s="1663" t="s">
        <v>1563</v>
      </c>
      <c r="B2949" s="1663"/>
      <c r="C2949" s="1663"/>
      <c r="D2949" s="1663"/>
      <c r="E2949" s="1663"/>
      <c r="F2949" s="1663"/>
      <c r="G2949" s="1663"/>
      <c r="H2949" s="1663"/>
      <c r="I2949" s="1663"/>
      <c r="J2949" s="1663"/>
      <c r="K2949" s="1663"/>
      <c r="L2949" s="1663"/>
      <c r="M2949" s="1663"/>
    </row>
    <row r="2950" spans="1:18" ht="12.75" customHeight="1">
      <c r="A2950" s="1664" t="s">
        <v>1564</v>
      </c>
      <c r="B2950" s="1664"/>
      <c r="C2950" s="1664"/>
      <c r="D2950" s="1664"/>
      <c r="E2950" s="1664"/>
      <c r="F2950" s="1664"/>
      <c r="G2950" s="1664"/>
      <c r="H2950" s="1664"/>
      <c r="I2950" s="1664"/>
      <c r="J2950" s="1664"/>
      <c r="K2950" s="1664"/>
      <c r="L2950" s="1664"/>
      <c r="M2950" s="1664"/>
      <c r="N2950" s="826"/>
      <c r="O2950" s="826"/>
      <c r="P2950" s="826"/>
      <c r="Q2950" s="826"/>
      <c r="R2950" s="827"/>
    </row>
    <row r="2951" spans="1:18">
      <c r="A2951" s="620" t="s">
        <v>910</v>
      </c>
      <c r="B2951" s="621" t="s">
        <v>1029</v>
      </c>
      <c r="C2951" s="620" t="s">
        <v>1030</v>
      </c>
      <c r="D2951" s="620" t="s">
        <v>1030</v>
      </c>
      <c r="E2951" s="620" t="s">
        <v>1031</v>
      </c>
      <c r="F2951" s="1657" t="s">
        <v>1032</v>
      </c>
      <c r="G2951" s="1658"/>
      <c r="H2951" s="622" t="s">
        <v>1033</v>
      </c>
      <c r="I2951" s="623" t="s">
        <v>1034</v>
      </c>
      <c r="J2951" s="620" t="s">
        <v>1035</v>
      </c>
      <c r="K2951" s="620" t="s">
        <v>1036</v>
      </c>
      <c r="L2951" s="620" t="s">
        <v>1037</v>
      </c>
      <c r="M2951" s="624" t="s">
        <v>1038</v>
      </c>
      <c r="N2951" s="815"/>
      <c r="O2951" s="815"/>
      <c r="P2951" s="815"/>
      <c r="Q2951" s="815"/>
      <c r="R2951" s="815"/>
    </row>
    <row r="2952" spans="1:18">
      <c r="A2952" s="625"/>
      <c r="B2952" s="626" t="s">
        <v>1039</v>
      </c>
      <c r="C2952" s="625" t="s">
        <v>1040</v>
      </c>
      <c r="D2952" s="625" t="s">
        <v>1041</v>
      </c>
      <c r="E2952" s="625" t="s">
        <v>1042</v>
      </c>
      <c r="F2952" s="1659" t="s">
        <v>1043</v>
      </c>
      <c r="G2952" s="1660"/>
      <c r="H2952" s="627" t="s">
        <v>1044</v>
      </c>
      <c r="I2952" s="625" t="s">
        <v>6</v>
      </c>
      <c r="J2952" s="628" t="s">
        <v>1045</v>
      </c>
      <c r="K2952" s="629" t="s">
        <v>1046</v>
      </c>
      <c r="L2952" s="625" t="s">
        <v>1047</v>
      </c>
      <c r="M2952" s="628" t="s">
        <v>1048</v>
      </c>
      <c r="N2952" s="815"/>
      <c r="O2952" s="815"/>
      <c r="P2952" s="815"/>
      <c r="Q2952" s="815"/>
      <c r="R2952" s="815"/>
    </row>
    <row r="2953" spans="1:18">
      <c r="A2953" s="625"/>
      <c r="B2953" s="626" t="s">
        <v>1049</v>
      </c>
      <c r="C2953" s="625"/>
      <c r="D2953" s="625"/>
      <c r="E2953" s="625"/>
      <c r="F2953" s="630" t="s">
        <v>1050</v>
      </c>
      <c r="G2953" s="630" t="s">
        <v>1051</v>
      </c>
      <c r="H2953" s="631" t="s">
        <v>1052</v>
      </c>
      <c r="I2953" s="629" t="s">
        <v>1053</v>
      </c>
      <c r="J2953" s="625" t="s">
        <v>6</v>
      </c>
      <c r="K2953" s="629"/>
      <c r="L2953" s="625" t="s">
        <v>1054</v>
      </c>
      <c r="M2953" s="632"/>
      <c r="N2953" s="828"/>
      <c r="O2953" s="828"/>
      <c r="P2953" s="828"/>
      <c r="Q2953" s="828"/>
      <c r="R2953" s="829"/>
    </row>
    <row r="2954" spans="1:18">
      <c r="A2954" s="625"/>
      <c r="B2954" s="626"/>
      <c r="C2954" s="625"/>
      <c r="D2954" s="625"/>
      <c r="E2954" s="670"/>
      <c r="F2954" s="633" t="s">
        <v>1055</v>
      </c>
      <c r="G2954" s="634" t="s">
        <v>1055</v>
      </c>
      <c r="H2954" s="628" t="s">
        <v>1056</v>
      </c>
      <c r="I2954" s="629" t="s">
        <v>1057</v>
      </c>
      <c r="J2954" s="625" t="s">
        <v>1058</v>
      </c>
      <c r="K2954" s="635"/>
      <c r="L2954" s="636" t="s">
        <v>1059</v>
      </c>
      <c r="M2954" s="632"/>
      <c r="N2954" s="815"/>
      <c r="O2954" s="815"/>
      <c r="P2954" s="815"/>
      <c r="Q2954" s="815"/>
      <c r="R2954" s="829"/>
    </row>
    <row r="2955" spans="1:18" ht="51">
      <c r="A2955" s="837">
        <v>44</v>
      </c>
      <c r="B2955" s="693" t="s">
        <v>1677</v>
      </c>
      <c r="C2955" s="701" t="s">
        <v>1711</v>
      </c>
      <c r="D2955" s="693" t="s">
        <v>1712</v>
      </c>
      <c r="E2955" s="693" t="s">
        <v>1713</v>
      </c>
      <c r="F2955" s="830">
        <v>4000</v>
      </c>
      <c r="G2955" s="830"/>
      <c r="H2955" s="845">
        <v>5400</v>
      </c>
      <c r="I2955" s="831">
        <v>13600</v>
      </c>
      <c r="J2955" s="830">
        <v>600</v>
      </c>
      <c r="K2955" s="830">
        <v>50</v>
      </c>
      <c r="L2955" s="830"/>
      <c r="M2955" s="832" t="s">
        <v>1714</v>
      </c>
    </row>
    <row r="2956" spans="1:18" ht="76.5">
      <c r="A2956" s="837">
        <v>45</v>
      </c>
      <c r="B2956" s="693" t="s">
        <v>1677</v>
      </c>
      <c r="C2956" s="701" t="s">
        <v>1715</v>
      </c>
      <c r="D2956" s="693" t="s">
        <v>1716</v>
      </c>
      <c r="E2956" s="701" t="s">
        <v>1717</v>
      </c>
      <c r="F2956" s="830">
        <v>87</v>
      </c>
      <c r="G2956" s="830"/>
      <c r="H2956" s="830"/>
      <c r="I2956" s="831">
        <f>SUM(F2956:H2956)</f>
        <v>87</v>
      </c>
      <c r="J2956" s="830"/>
      <c r="K2956" s="830"/>
      <c r="L2956" s="830"/>
      <c r="M2956" s="832" t="s">
        <v>1718</v>
      </c>
    </row>
    <row r="2957" spans="1:18" ht="51">
      <c r="A2957" s="837">
        <v>46</v>
      </c>
      <c r="B2957" s="693" t="s">
        <v>1677</v>
      </c>
      <c r="C2957" s="693" t="s">
        <v>1719</v>
      </c>
      <c r="D2957" s="693" t="s">
        <v>1720</v>
      </c>
      <c r="E2957" s="693" t="s">
        <v>1721</v>
      </c>
      <c r="F2957" s="830">
        <v>30</v>
      </c>
      <c r="G2957" s="830"/>
      <c r="H2957" s="830">
        <v>71</v>
      </c>
      <c r="I2957" s="831">
        <v>131</v>
      </c>
      <c r="J2957" s="830"/>
      <c r="K2957" s="830"/>
      <c r="L2957" s="830"/>
      <c r="M2957" s="832" t="s">
        <v>1722</v>
      </c>
    </row>
    <row r="2958" spans="1:18" ht="51">
      <c r="A2958" s="837">
        <v>47</v>
      </c>
      <c r="B2958" s="693" t="s">
        <v>1677</v>
      </c>
      <c r="C2958" s="693" t="s">
        <v>1719</v>
      </c>
      <c r="D2958" s="693" t="s">
        <v>1723</v>
      </c>
      <c r="E2958" s="693" t="s">
        <v>1721</v>
      </c>
      <c r="F2958" s="830">
        <v>50</v>
      </c>
      <c r="G2958" s="830" t="s">
        <v>1273</v>
      </c>
      <c r="H2958" s="830"/>
      <c r="I2958" s="831">
        <v>131</v>
      </c>
      <c r="J2958" s="830"/>
      <c r="K2958" s="830"/>
      <c r="L2958" s="830"/>
      <c r="M2958" s="832" t="s">
        <v>1691</v>
      </c>
    </row>
    <row r="2959" spans="1:18" ht="89.25">
      <c r="A2959" s="837">
        <v>48</v>
      </c>
      <c r="B2959" s="704" t="s">
        <v>1724</v>
      </c>
      <c r="C2959" s="701" t="s">
        <v>1725</v>
      </c>
      <c r="D2959" s="693" t="s">
        <v>1726</v>
      </c>
      <c r="E2959" s="701" t="s">
        <v>1727</v>
      </c>
      <c r="F2959" s="830">
        <v>300</v>
      </c>
      <c r="G2959" s="830" t="s">
        <v>1273</v>
      </c>
      <c r="H2959" s="830">
        <v>267</v>
      </c>
      <c r="I2959" s="831"/>
      <c r="J2959" s="830">
        <v>1093</v>
      </c>
      <c r="K2959" s="830">
        <v>300</v>
      </c>
      <c r="L2959" s="830">
        <v>783</v>
      </c>
      <c r="M2959" s="832" t="s">
        <v>1728</v>
      </c>
    </row>
    <row r="2960" spans="1:18" ht="153">
      <c r="A2960" s="837">
        <v>49</v>
      </c>
      <c r="B2960" s="859" t="s">
        <v>1729</v>
      </c>
      <c r="C2960" s="701" t="s">
        <v>1730</v>
      </c>
      <c r="D2960" s="860" t="s">
        <v>1731</v>
      </c>
      <c r="E2960" s="693" t="s">
        <v>1732</v>
      </c>
      <c r="F2960" s="830">
        <v>10</v>
      </c>
      <c r="G2960" s="830" t="s">
        <v>1273</v>
      </c>
      <c r="H2960" s="830">
        <v>50</v>
      </c>
      <c r="I2960" s="831"/>
      <c r="J2960" s="830">
        <v>161</v>
      </c>
      <c r="K2960" s="830">
        <v>10</v>
      </c>
      <c r="L2960" s="830"/>
      <c r="M2960" s="832" t="s">
        <v>1733</v>
      </c>
    </row>
    <row r="2961" spans="1:18" ht="12.75" customHeight="1">
      <c r="A2961" s="1661" t="s">
        <v>907</v>
      </c>
      <c r="B2961" s="1661"/>
      <c r="C2961" s="1661"/>
      <c r="D2961" s="1661"/>
      <c r="E2961" s="1661"/>
      <c r="F2961" s="1661"/>
      <c r="G2961" s="1661"/>
      <c r="H2961" s="1661"/>
      <c r="I2961" s="1661"/>
      <c r="J2961" s="1661"/>
      <c r="K2961" s="1661"/>
      <c r="L2961" s="1661"/>
      <c r="M2961" s="1661"/>
    </row>
    <row r="2962" spans="1:18" ht="12.75" customHeight="1">
      <c r="A2962" s="1661" t="s">
        <v>908</v>
      </c>
      <c r="B2962" s="1661"/>
      <c r="C2962" s="1661"/>
      <c r="D2962" s="1661"/>
      <c r="E2962" s="1661"/>
      <c r="F2962" s="1661"/>
      <c r="G2962" s="1661"/>
      <c r="H2962" s="1661"/>
      <c r="I2962" s="1661"/>
      <c r="J2962" s="1661"/>
      <c r="K2962" s="1661"/>
      <c r="L2962" s="1661"/>
      <c r="M2962" s="1661"/>
    </row>
    <row r="2963" spans="1:18">
      <c r="A2963" s="1662" t="s">
        <v>1562</v>
      </c>
      <c r="B2963" s="1662"/>
      <c r="C2963" s="1662"/>
      <c r="D2963" s="1662"/>
      <c r="E2963" s="1662"/>
      <c r="F2963" s="1662"/>
      <c r="G2963" s="1662"/>
      <c r="H2963" s="1662"/>
      <c r="I2963" s="1662"/>
      <c r="J2963" s="1662"/>
      <c r="K2963" s="1662"/>
      <c r="L2963" s="1662"/>
      <c r="M2963" s="1662"/>
    </row>
    <row r="2964" spans="1:18" ht="12.75" customHeight="1">
      <c r="A2964" s="1663" t="s">
        <v>1563</v>
      </c>
      <c r="B2964" s="1663"/>
      <c r="C2964" s="1663"/>
      <c r="D2964" s="1663"/>
      <c r="E2964" s="1663"/>
      <c r="F2964" s="1663"/>
      <c r="G2964" s="1663"/>
      <c r="H2964" s="1663"/>
      <c r="I2964" s="1663"/>
      <c r="J2964" s="1663"/>
      <c r="K2964" s="1663"/>
      <c r="L2964" s="1663"/>
      <c r="M2964" s="1663"/>
    </row>
    <row r="2965" spans="1:18" ht="12.75" customHeight="1">
      <c r="A2965" s="1664" t="s">
        <v>1564</v>
      </c>
      <c r="B2965" s="1664"/>
      <c r="C2965" s="1664"/>
      <c r="D2965" s="1664"/>
      <c r="E2965" s="1664"/>
      <c r="F2965" s="1664"/>
      <c r="G2965" s="1664"/>
      <c r="H2965" s="1664"/>
      <c r="I2965" s="1664"/>
      <c r="J2965" s="1664"/>
      <c r="K2965" s="1664"/>
      <c r="L2965" s="1664"/>
      <c r="M2965" s="1664"/>
      <c r="N2965" s="826"/>
      <c r="O2965" s="826"/>
      <c r="P2965" s="826"/>
      <c r="Q2965" s="826"/>
      <c r="R2965" s="827"/>
    </row>
    <row r="2966" spans="1:18">
      <c r="A2966" s="620" t="s">
        <v>910</v>
      </c>
      <c r="B2966" s="621" t="s">
        <v>1029</v>
      </c>
      <c r="C2966" s="620" t="s">
        <v>1030</v>
      </c>
      <c r="D2966" s="620" t="s">
        <v>1030</v>
      </c>
      <c r="E2966" s="620" t="s">
        <v>1031</v>
      </c>
      <c r="F2966" s="1657" t="s">
        <v>1032</v>
      </c>
      <c r="G2966" s="1658"/>
      <c r="H2966" s="622" t="s">
        <v>1033</v>
      </c>
      <c r="I2966" s="623" t="s">
        <v>1034</v>
      </c>
      <c r="J2966" s="620" t="s">
        <v>1035</v>
      </c>
      <c r="K2966" s="620" t="s">
        <v>1036</v>
      </c>
      <c r="L2966" s="620" t="s">
        <v>1037</v>
      </c>
      <c r="M2966" s="624" t="s">
        <v>1038</v>
      </c>
      <c r="N2966" s="815"/>
      <c r="O2966" s="815"/>
      <c r="P2966" s="815"/>
      <c r="Q2966" s="815"/>
      <c r="R2966" s="815"/>
    </row>
    <row r="2967" spans="1:18">
      <c r="A2967" s="625"/>
      <c r="B2967" s="626" t="s">
        <v>1039</v>
      </c>
      <c r="C2967" s="625" t="s">
        <v>1040</v>
      </c>
      <c r="D2967" s="625" t="s">
        <v>1041</v>
      </c>
      <c r="E2967" s="625" t="s">
        <v>1042</v>
      </c>
      <c r="F2967" s="1659" t="s">
        <v>1043</v>
      </c>
      <c r="G2967" s="1660"/>
      <c r="H2967" s="627" t="s">
        <v>1044</v>
      </c>
      <c r="I2967" s="625" t="s">
        <v>6</v>
      </c>
      <c r="J2967" s="628" t="s">
        <v>1045</v>
      </c>
      <c r="K2967" s="629" t="s">
        <v>1046</v>
      </c>
      <c r="L2967" s="625" t="s">
        <v>1047</v>
      </c>
      <c r="M2967" s="628" t="s">
        <v>1048</v>
      </c>
      <c r="N2967" s="815"/>
      <c r="O2967" s="815"/>
      <c r="P2967" s="815"/>
      <c r="Q2967" s="815"/>
      <c r="R2967" s="815"/>
    </row>
    <row r="2968" spans="1:18">
      <c r="A2968" s="625"/>
      <c r="B2968" s="626" t="s">
        <v>1049</v>
      </c>
      <c r="C2968" s="625"/>
      <c r="D2968" s="625"/>
      <c r="E2968" s="625"/>
      <c r="F2968" s="630" t="s">
        <v>1050</v>
      </c>
      <c r="G2968" s="630" t="s">
        <v>1051</v>
      </c>
      <c r="H2968" s="631" t="s">
        <v>1052</v>
      </c>
      <c r="I2968" s="629" t="s">
        <v>1053</v>
      </c>
      <c r="J2968" s="625" t="s">
        <v>6</v>
      </c>
      <c r="K2968" s="629"/>
      <c r="L2968" s="625" t="s">
        <v>1054</v>
      </c>
      <c r="M2968" s="632"/>
      <c r="N2968" s="828"/>
      <c r="O2968" s="828"/>
      <c r="P2968" s="828"/>
      <c r="Q2968" s="828"/>
      <c r="R2968" s="829"/>
    </row>
    <row r="2969" spans="1:18">
      <c r="A2969" s="625"/>
      <c r="B2969" s="626"/>
      <c r="C2969" s="625"/>
      <c r="D2969" s="625"/>
      <c r="E2969" s="670"/>
      <c r="F2969" s="633" t="s">
        <v>1055</v>
      </c>
      <c r="G2969" s="634" t="s">
        <v>1055</v>
      </c>
      <c r="H2969" s="628" t="s">
        <v>1056</v>
      </c>
      <c r="I2969" s="629" t="s">
        <v>1057</v>
      </c>
      <c r="J2969" s="625" t="s">
        <v>1058</v>
      </c>
      <c r="K2969" s="635"/>
      <c r="L2969" s="636" t="s">
        <v>1059</v>
      </c>
      <c r="M2969" s="632"/>
      <c r="N2969" s="815"/>
      <c r="O2969" s="815"/>
      <c r="P2969" s="815"/>
      <c r="Q2969" s="815"/>
      <c r="R2969" s="829"/>
    </row>
    <row r="2970" spans="1:18" ht="89.25">
      <c r="A2970" s="837"/>
      <c r="B2970" s="859"/>
      <c r="C2970" s="701"/>
      <c r="D2970" s="693" t="s">
        <v>1734</v>
      </c>
      <c r="E2970" s="861" t="s">
        <v>1732</v>
      </c>
      <c r="F2970" s="830"/>
      <c r="G2970" s="830"/>
      <c r="H2970" s="830"/>
      <c r="I2970" s="831"/>
      <c r="J2970" s="830"/>
      <c r="K2970" s="830"/>
      <c r="L2970" s="830"/>
      <c r="M2970" s="832"/>
    </row>
    <row r="2971" spans="1:18" ht="280.5">
      <c r="A2971" s="838">
        <v>50</v>
      </c>
      <c r="B2971" s="739" t="s">
        <v>1735</v>
      </c>
      <c r="C2971" s="767" t="s">
        <v>1736</v>
      </c>
      <c r="D2971" s="739" t="s">
        <v>1737</v>
      </c>
      <c r="E2971" s="766" t="s">
        <v>1738</v>
      </c>
      <c r="F2971" s="862">
        <v>50</v>
      </c>
      <c r="G2971" s="862"/>
      <c r="H2971" s="863">
        <v>105</v>
      </c>
      <c r="I2971" s="863" t="s">
        <v>1273</v>
      </c>
      <c r="J2971" s="864">
        <v>475</v>
      </c>
      <c r="K2971" s="862">
        <v>150</v>
      </c>
      <c r="L2971" s="862">
        <v>830</v>
      </c>
      <c r="M2971" s="842" t="s">
        <v>1739</v>
      </c>
    </row>
    <row r="2972" spans="1:18">
      <c r="A2972" s="576"/>
      <c r="B2972" s="576"/>
      <c r="C2972" s="609" t="s">
        <v>6</v>
      </c>
      <c r="D2972" s="609"/>
      <c r="E2972" s="609"/>
      <c r="F2972" s="865">
        <f t="shared" ref="F2972:L2972" si="16">SUM(F2826:F2971)</f>
        <v>10487</v>
      </c>
      <c r="G2972" s="866">
        <f t="shared" si="16"/>
        <v>1230</v>
      </c>
      <c r="H2972" s="867">
        <f t="shared" si="16"/>
        <v>16293</v>
      </c>
      <c r="I2972" s="866">
        <f t="shared" si="16"/>
        <v>71207.3</v>
      </c>
      <c r="J2972" s="866">
        <f t="shared" si="16"/>
        <v>22458</v>
      </c>
      <c r="K2972" s="865">
        <f t="shared" si="16"/>
        <v>6095</v>
      </c>
      <c r="L2972" s="866">
        <f t="shared" si="16"/>
        <v>18891.7</v>
      </c>
      <c r="M2972" s="868"/>
    </row>
    <row r="2973" spans="1:18">
      <c r="A2973" s="738"/>
      <c r="B2973" s="738"/>
      <c r="C2973" s="689"/>
      <c r="D2973" s="689"/>
      <c r="E2973" s="689"/>
      <c r="F2973" s="869"/>
      <c r="G2973" s="870"/>
      <c r="H2973" s="871"/>
      <c r="I2973" s="870"/>
      <c r="J2973" s="870"/>
      <c r="K2973" s="869"/>
      <c r="L2973" s="870"/>
      <c r="M2973" s="690"/>
    </row>
    <row r="2974" spans="1:18">
      <c r="A2974" s="738"/>
      <c r="B2974" s="738"/>
      <c r="C2974" s="689"/>
      <c r="D2974" s="689"/>
      <c r="E2974" s="689"/>
      <c r="F2974" s="869"/>
      <c r="G2974" s="870"/>
      <c r="H2974" s="871"/>
      <c r="I2974" s="870"/>
      <c r="J2974" s="870"/>
      <c r="K2974" s="869"/>
      <c r="L2974" s="870"/>
      <c r="M2974" s="690"/>
    </row>
    <row r="2975" spans="1:18">
      <c r="A2975" s="738"/>
      <c r="B2975" s="738"/>
      <c r="C2975" s="689"/>
      <c r="D2975" s="689"/>
      <c r="E2975" s="689"/>
      <c r="F2975" s="869"/>
      <c r="G2975" s="870"/>
      <c r="H2975" s="871"/>
      <c r="I2975" s="870"/>
      <c r="J2975" s="870"/>
      <c r="K2975" s="869"/>
      <c r="L2975" s="870"/>
      <c r="M2975" s="690"/>
    </row>
    <row r="2976" spans="1:18">
      <c r="A2976" s="738"/>
      <c r="B2976" s="738"/>
      <c r="C2976" s="689"/>
      <c r="D2976" s="689"/>
      <c r="E2976" s="689"/>
      <c r="F2976" s="869"/>
      <c r="G2976" s="870"/>
      <c r="H2976" s="871"/>
      <c r="I2976" s="870"/>
      <c r="J2976" s="870"/>
      <c r="K2976" s="869"/>
      <c r="L2976" s="870"/>
      <c r="M2976" s="690"/>
    </row>
    <row r="2977" spans="1:16">
      <c r="A2977" s="738"/>
      <c r="B2977" s="738"/>
      <c r="C2977" s="689"/>
      <c r="D2977" s="689"/>
      <c r="E2977" s="689"/>
      <c r="F2977" s="869"/>
      <c r="G2977" s="870"/>
      <c r="H2977" s="871"/>
      <c r="I2977" s="870"/>
      <c r="J2977" s="870"/>
      <c r="K2977" s="869"/>
      <c r="L2977" s="870"/>
      <c r="M2977" s="690"/>
    </row>
    <row r="2978" spans="1:16">
      <c r="A2978" s="738"/>
      <c r="B2978" s="738"/>
      <c r="C2978" s="689"/>
      <c r="D2978" s="689"/>
      <c r="E2978" s="689"/>
      <c r="F2978" s="869"/>
      <c r="G2978" s="870"/>
      <c r="H2978" s="871"/>
      <c r="I2978" s="870"/>
      <c r="J2978" s="870"/>
      <c r="K2978" s="869"/>
      <c r="L2978" s="870"/>
      <c r="M2978" s="690"/>
    </row>
    <row r="2979" spans="1:16">
      <c r="A2979" s="738"/>
      <c r="B2979" s="738"/>
      <c r="C2979" s="689"/>
      <c r="D2979" s="689"/>
      <c r="E2979" s="689"/>
      <c r="F2979" s="869"/>
      <c r="G2979" s="870"/>
      <c r="H2979" s="871"/>
      <c r="I2979" s="870"/>
      <c r="J2979" s="870"/>
      <c r="K2979" s="869"/>
      <c r="L2979" s="870"/>
      <c r="M2979" s="690"/>
    </row>
    <row r="2980" spans="1:16" ht="12.75" customHeight="1">
      <c r="A2980" s="1676" t="s">
        <v>907</v>
      </c>
      <c r="B2980" s="1676"/>
      <c r="C2980" s="1676"/>
      <c r="D2980" s="1676"/>
      <c r="E2980" s="1676"/>
      <c r="F2980" s="1676"/>
      <c r="G2980" s="1676"/>
      <c r="H2980" s="1676"/>
      <c r="I2980" s="1676"/>
      <c r="J2980" s="1676"/>
      <c r="K2980" s="1676"/>
      <c r="L2980" s="1676"/>
      <c r="M2980" s="1676"/>
      <c r="N2980" s="872"/>
    </row>
    <row r="2981" spans="1:16">
      <c r="A2981" s="1676" t="s">
        <v>908</v>
      </c>
      <c r="B2981" s="1676"/>
      <c r="C2981" s="1676"/>
      <c r="D2981" s="1676"/>
      <c r="E2981" s="1676"/>
      <c r="F2981" s="1676"/>
      <c r="G2981" s="1676"/>
      <c r="H2981" s="1676"/>
      <c r="I2981" s="1676"/>
      <c r="J2981" s="1676"/>
      <c r="K2981" s="1676"/>
      <c r="L2981" s="1676"/>
      <c r="M2981" s="1676"/>
    </row>
    <row r="2982" spans="1:16">
      <c r="A2982" s="1662" t="s">
        <v>1562</v>
      </c>
      <c r="B2982" s="1662"/>
      <c r="C2982" s="1662"/>
      <c r="D2982" s="1662"/>
      <c r="E2982" s="1662"/>
      <c r="F2982" s="1662"/>
      <c r="G2982" s="1662"/>
      <c r="H2982" s="1662"/>
      <c r="I2982" s="1662"/>
      <c r="J2982" s="1662"/>
      <c r="K2982" s="1662"/>
      <c r="L2982" s="1662"/>
      <c r="M2982" s="1662"/>
    </row>
    <row r="2983" spans="1:16">
      <c r="A2983" s="787" t="s">
        <v>1740</v>
      </c>
      <c r="B2983" s="787"/>
      <c r="C2983" s="788"/>
      <c r="D2983" s="873"/>
      <c r="E2983" s="873"/>
      <c r="F2983" s="873"/>
      <c r="G2983" s="873"/>
      <c r="H2983" s="873"/>
      <c r="I2983" s="873"/>
      <c r="J2983" s="873"/>
      <c r="K2983" s="873"/>
      <c r="L2983" s="873"/>
      <c r="M2983" s="738"/>
    </row>
    <row r="2984" spans="1:16">
      <c r="A2984" s="787" t="s">
        <v>1741</v>
      </c>
      <c r="B2984" s="787"/>
      <c r="C2984" s="787"/>
      <c r="D2984" s="788"/>
      <c r="E2984" s="788"/>
      <c r="F2984" s="789"/>
      <c r="G2984" s="790"/>
      <c r="H2984" s="790"/>
      <c r="I2984" s="790"/>
      <c r="J2984" s="791"/>
      <c r="K2984" s="791"/>
      <c r="L2984" s="791"/>
      <c r="M2984" s="791"/>
    </row>
    <row r="2985" spans="1:16">
      <c r="A2985" s="620" t="s">
        <v>910</v>
      </c>
      <c r="B2985" s="621" t="s">
        <v>1029</v>
      </c>
      <c r="C2985" s="620" t="s">
        <v>1030</v>
      </c>
      <c r="D2985" s="620" t="s">
        <v>1030</v>
      </c>
      <c r="E2985" s="620" t="s">
        <v>1031</v>
      </c>
      <c r="F2985" s="1657" t="s">
        <v>1032</v>
      </c>
      <c r="G2985" s="1658"/>
      <c r="H2985" s="622" t="s">
        <v>1033</v>
      </c>
      <c r="I2985" s="623" t="s">
        <v>1034</v>
      </c>
      <c r="J2985" s="620" t="s">
        <v>1035</v>
      </c>
      <c r="K2985" s="620" t="s">
        <v>1036</v>
      </c>
      <c r="L2985" s="620" t="s">
        <v>1037</v>
      </c>
      <c r="M2985" s="624" t="s">
        <v>1038</v>
      </c>
    </row>
    <row r="2986" spans="1:16">
      <c r="A2986" s="625"/>
      <c r="B2986" s="626" t="s">
        <v>1039</v>
      </c>
      <c r="C2986" s="625" t="s">
        <v>1040</v>
      </c>
      <c r="D2986" s="625" t="s">
        <v>1041</v>
      </c>
      <c r="E2986" s="625" t="s">
        <v>1042</v>
      </c>
      <c r="F2986" s="1659" t="s">
        <v>1043</v>
      </c>
      <c r="G2986" s="1660"/>
      <c r="H2986" s="627" t="s">
        <v>1044</v>
      </c>
      <c r="I2986" s="625" t="s">
        <v>6</v>
      </c>
      <c r="J2986" s="628" t="s">
        <v>1045</v>
      </c>
      <c r="K2986" s="629" t="s">
        <v>1046</v>
      </c>
      <c r="L2986" s="625" t="s">
        <v>1047</v>
      </c>
      <c r="M2986" s="628" t="s">
        <v>1048</v>
      </c>
    </row>
    <row r="2987" spans="1:16">
      <c r="A2987" s="625"/>
      <c r="B2987" s="626" t="s">
        <v>1049</v>
      </c>
      <c r="C2987" s="625"/>
      <c r="D2987" s="625"/>
      <c r="E2987" s="625"/>
      <c r="F2987" s="630" t="s">
        <v>1050</v>
      </c>
      <c r="G2987" s="630" t="s">
        <v>1051</v>
      </c>
      <c r="H2987" s="631" t="s">
        <v>1052</v>
      </c>
      <c r="I2987" s="629" t="s">
        <v>1053</v>
      </c>
      <c r="J2987" s="625" t="s">
        <v>6</v>
      </c>
      <c r="K2987" s="629"/>
      <c r="L2987" s="625" t="s">
        <v>1054</v>
      </c>
      <c r="M2987" s="632"/>
    </row>
    <row r="2988" spans="1:16" ht="12.75" customHeight="1">
      <c r="A2988" s="625"/>
      <c r="B2988" s="626"/>
      <c r="C2988" s="625"/>
      <c r="D2988" s="625"/>
      <c r="E2988" s="625"/>
      <c r="F2988" s="633" t="s">
        <v>1055</v>
      </c>
      <c r="G2988" s="634" t="s">
        <v>1055</v>
      </c>
      <c r="H2988" s="628" t="s">
        <v>1056</v>
      </c>
      <c r="I2988" s="629" t="s">
        <v>1057</v>
      </c>
      <c r="J2988" s="625" t="s">
        <v>1058</v>
      </c>
      <c r="K2988" s="635"/>
      <c r="L2988" s="636" t="s">
        <v>1059</v>
      </c>
      <c r="M2988" s="632"/>
    </row>
    <row r="2989" spans="1:16" ht="51">
      <c r="A2989" s="693">
        <v>1</v>
      </c>
      <c r="B2989" s="693" t="s">
        <v>1742</v>
      </c>
      <c r="C2989" s="696" t="s">
        <v>1743</v>
      </c>
      <c r="D2989" s="693" t="s">
        <v>1744</v>
      </c>
      <c r="E2989" s="693" t="s">
        <v>1745</v>
      </c>
      <c r="F2989" s="874" t="s">
        <v>1077</v>
      </c>
      <c r="G2989" s="875">
        <v>50</v>
      </c>
      <c r="H2989" s="876">
        <v>78.73</v>
      </c>
      <c r="I2989" s="875">
        <v>157.46</v>
      </c>
      <c r="J2989" s="874"/>
      <c r="K2989" s="874">
        <v>0</v>
      </c>
      <c r="L2989" s="830"/>
      <c r="M2989" s="696" t="s">
        <v>1746</v>
      </c>
      <c r="N2989" s="687"/>
      <c r="O2989" s="687"/>
      <c r="P2989" s="687"/>
    </row>
    <row r="2990" spans="1:16" ht="51">
      <c r="A2990" s="693">
        <v>2</v>
      </c>
      <c r="B2990" s="693" t="s">
        <v>1742</v>
      </c>
      <c r="C2990" s="696" t="s">
        <v>1743</v>
      </c>
      <c r="D2990" s="693" t="s">
        <v>1747</v>
      </c>
      <c r="E2990" s="693" t="s">
        <v>1745</v>
      </c>
      <c r="F2990" s="874" t="s">
        <v>1077</v>
      </c>
      <c r="G2990" s="875">
        <v>30</v>
      </c>
      <c r="H2990" s="876">
        <v>37.31</v>
      </c>
      <c r="I2990" s="875">
        <v>74.62</v>
      </c>
      <c r="J2990" s="875"/>
      <c r="K2990" s="874">
        <v>0</v>
      </c>
      <c r="L2990" s="830"/>
      <c r="M2990" s="696" t="s">
        <v>1748</v>
      </c>
      <c r="N2990" s="687"/>
      <c r="O2990" s="687"/>
      <c r="P2990" s="687"/>
    </row>
    <row r="2991" spans="1:16" ht="51">
      <c r="A2991" s="693">
        <v>3</v>
      </c>
      <c r="B2991" s="693" t="s">
        <v>1742</v>
      </c>
      <c r="C2991" s="696" t="s">
        <v>1743</v>
      </c>
      <c r="D2991" s="693" t="s">
        <v>1749</v>
      </c>
      <c r="E2991" s="693" t="s">
        <v>1745</v>
      </c>
      <c r="F2991" s="874" t="s">
        <v>1077</v>
      </c>
      <c r="G2991" s="875">
        <v>40</v>
      </c>
      <c r="H2991" s="876">
        <v>53.88</v>
      </c>
      <c r="I2991" s="875">
        <v>107.75</v>
      </c>
      <c r="J2991" s="875"/>
      <c r="K2991" s="874">
        <v>0</v>
      </c>
      <c r="L2991" s="830"/>
      <c r="M2991" s="696" t="s">
        <v>1748</v>
      </c>
      <c r="N2991" s="687"/>
      <c r="O2991" s="687"/>
      <c r="P2991" s="687"/>
    </row>
    <row r="2992" spans="1:16" ht="51">
      <c r="A2992" s="693">
        <v>4</v>
      </c>
      <c r="B2992" s="693" t="s">
        <v>1742</v>
      </c>
      <c r="C2992" s="696" t="s">
        <v>1743</v>
      </c>
      <c r="D2992" s="693" t="s">
        <v>1750</v>
      </c>
      <c r="E2992" s="693" t="s">
        <v>1745</v>
      </c>
      <c r="F2992" s="874" t="s">
        <v>1077</v>
      </c>
      <c r="G2992" s="875">
        <v>52.22</v>
      </c>
      <c r="H2992" s="876">
        <v>52.22</v>
      </c>
      <c r="I2992" s="875">
        <v>104.43</v>
      </c>
      <c r="J2992" s="875"/>
      <c r="K2992" s="874">
        <v>0</v>
      </c>
      <c r="L2992" s="830"/>
      <c r="M2992" s="693" t="s">
        <v>1748</v>
      </c>
      <c r="N2992" s="687"/>
      <c r="O2992" s="687"/>
      <c r="P2992" s="687"/>
    </row>
    <row r="2993" spans="1:16" ht="51">
      <c r="A2993" s="693">
        <v>5</v>
      </c>
      <c r="B2993" s="693" t="s">
        <v>1742</v>
      </c>
      <c r="C2993" s="696" t="s">
        <v>1743</v>
      </c>
      <c r="D2993" s="693" t="s">
        <v>1751</v>
      </c>
      <c r="E2993" s="693" t="s">
        <v>1745</v>
      </c>
      <c r="F2993" s="874" t="s">
        <v>1077</v>
      </c>
      <c r="G2993" s="875">
        <v>70</v>
      </c>
      <c r="H2993" s="875">
        <v>192.04</v>
      </c>
      <c r="I2993" s="875">
        <v>330.77</v>
      </c>
      <c r="J2993" s="875"/>
      <c r="K2993" s="874">
        <v>0</v>
      </c>
      <c r="L2993" s="830"/>
      <c r="M2993" s="693" t="s">
        <v>1752</v>
      </c>
      <c r="N2993" s="687"/>
      <c r="O2993" s="687"/>
      <c r="P2993" s="687"/>
    </row>
    <row r="2994" spans="1:16" ht="51">
      <c r="A2994" s="693">
        <v>6</v>
      </c>
      <c r="B2994" s="693" t="s">
        <v>1742</v>
      </c>
      <c r="C2994" s="696" t="s">
        <v>1743</v>
      </c>
      <c r="D2994" s="693" t="s">
        <v>1753</v>
      </c>
      <c r="E2994" s="693" t="s">
        <v>1745</v>
      </c>
      <c r="F2994" s="874" t="s">
        <v>1077</v>
      </c>
      <c r="G2994" s="875">
        <v>60</v>
      </c>
      <c r="H2994" s="875">
        <v>97.9</v>
      </c>
      <c r="I2994" s="875">
        <v>210.48</v>
      </c>
      <c r="J2994" s="875"/>
      <c r="K2994" s="874">
        <v>0</v>
      </c>
      <c r="L2994" s="830"/>
      <c r="M2994" s="693" t="s">
        <v>1754</v>
      </c>
      <c r="N2994" s="687"/>
      <c r="O2994" s="687"/>
      <c r="P2994" s="687"/>
    </row>
    <row r="2995" spans="1:16" ht="51">
      <c r="A2995" s="693">
        <v>7</v>
      </c>
      <c r="B2995" s="693" t="s">
        <v>1742</v>
      </c>
      <c r="C2995" s="696" t="s">
        <v>1743</v>
      </c>
      <c r="D2995" s="693" t="s">
        <v>1755</v>
      </c>
      <c r="E2995" s="693" t="s">
        <v>1745</v>
      </c>
      <c r="F2995" s="874" t="s">
        <v>1077</v>
      </c>
      <c r="G2995" s="875">
        <v>50</v>
      </c>
      <c r="H2995" s="875">
        <v>98.61</v>
      </c>
      <c r="I2995" s="875">
        <v>197.22</v>
      </c>
      <c r="J2995" s="875"/>
      <c r="K2995" s="874">
        <v>0</v>
      </c>
      <c r="L2995" s="830"/>
      <c r="M2995" s="693" t="s">
        <v>1756</v>
      </c>
      <c r="N2995" s="687"/>
      <c r="O2995" s="687"/>
      <c r="P2995" s="687"/>
    </row>
    <row r="2996" spans="1:16" ht="63.75">
      <c r="A2996" s="693">
        <v>8</v>
      </c>
      <c r="B2996" s="693" t="s">
        <v>1742</v>
      </c>
      <c r="C2996" s="696" t="s">
        <v>1743</v>
      </c>
      <c r="D2996" s="739" t="s">
        <v>1757</v>
      </c>
      <c r="E2996" s="739" t="s">
        <v>1745</v>
      </c>
      <c r="F2996" s="874" t="s">
        <v>1077</v>
      </c>
      <c r="G2996" s="877">
        <v>50</v>
      </c>
      <c r="H2996" s="877">
        <v>136.36000000000001</v>
      </c>
      <c r="I2996" s="877">
        <v>248.58</v>
      </c>
      <c r="J2996" s="877"/>
      <c r="K2996" s="878">
        <v>0</v>
      </c>
      <c r="L2996" s="840"/>
      <c r="M2996" s="739" t="s">
        <v>1758</v>
      </c>
      <c r="N2996" s="687"/>
      <c r="O2996" s="687"/>
      <c r="P2996" s="687"/>
    </row>
    <row r="2997" spans="1:16" ht="51">
      <c r="A2997" s="693">
        <v>9</v>
      </c>
      <c r="B2997" s="693" t="s">
        <v>1742</v>
      </c>
      <c r="C2997" s="696" t="s">
        <v>1743</v>
      </c>
      <c r="D2997" s="693" t="s">
        <v>1759</v>
      </c>
      <c r="E2997" s="693" t="s">
        <v>1745</v>
      </c>
      <c r="F2997" s="874" t="s">
        <v>1077</v>
      </c>
      <c r="G2997" s="875">
        <v>60</v>
      </c>
      <c r="H2997" s="876">
        <v>94.46</v>
      </c>
      <c r="I2997" s="875">
        <v>154.46</v>
      </c>
      <c r="J2997" s="874"/>
      <c r="K2997" s="874">
        <v>0</v>
      </c>
      <c r="L2997" s="875"/>
      <c r="M2997" s="696" t="s">
        <v>1760</v>
      </c>
      <c r="N2997" s="687"/>
      <c r="O2997" s="687"/>
      <c r="P2997" s="687"/>
    </row>
    <row r="2998" spans="1:16" ht="12.75" customHeight="1">
      <c r="A2998" s="1676" t="s">
        <v>907</v>
      </c>
      <c r="B2998" s="1676"/>
      <c r="C2998" s="1676"/>
      <c r="D2998" s="1676"/>
      <c r="E2998" s="1676"/>
      <c r="F2998" s="1676"/>
      <c r="G2998" s="1676"/>
      <c r="H2998" s="1676"/>
      <c r="I2998" s="1676"/>
      <c r="J2998" s="1676"/>
      <c r="K2998" s="1676"/>
      <c r="L2998" s="1676"/>
      <c r="M2998" s="1676"/>
      <c r="N2998" s="872"/>
    </row>
    <row r="2999" spans="1:16">
      <c r="A2999" s="1676" t="s">
        <v>908</v>
      </c>
      <c r="B2999" s="1676"/>
      <c r="C2999" s="1676"/>
      <c r="D2999" s="1676"/>
      <c r="E2999" s="1676"/>
      <c r="F2999" s="1676"/>
      <c r="G2999" s="1676"/>
      <c r="H2999" s="1676"/>
      <c r="I2999" s="1676"/>
      <c r="J2999" s="1676"/>
      <c r="K2999" s="1676"/>
      <c r="L2999" s="1676"/>
      <c r="M2999" s="1676"/>
    </row>
    <row r="3000" spans="1:16">
      <c r="A3000" s="1662" t="s">
        <v>1562</v>
      </c>
      <c r="B3000" s="1662"/>
      <c r="C3000" s="1662"/>
      <c r="D3000" s="1662"/>
      <c r="E3000" s="1662"/>
      <c r="F3000" s="1662"/>
      <c r="G3000" s="1662"/>
      <c r="H3000" s="1662"/>
      <c r="I3000" s="1662"/>
      <c r="J3000" s="1662"/>
      <c r="K3000" s="1662"/>
      <c r="L3000" s="1662"/>
      <c r="M3000" s="1662"/>
    </row>
    <row r="3001" spans="1:16">
      <c r="A3001" s="787" t="s">
        <v>1740</v>
      </c>
      <c r="B3001" s="787"/>
      <c r="C3001" s="788"/>
      <c r="D3001" s="873"/>
      <c r="E3001" s="873"/>
      <c r="F3001" s="873"/>
      <c r="G3001" s="873"/>
      <c r="H3001" s="873"/>
      <c r="I3001" s="873"/>
      <c r="J3001" s="873"/>
      <c r="K3001" s="873"/>
      <c r="L3001" s="873"/>
      <c r="M3001" s="738"/>
    </row>
    <row r="3002" spans="1:16">
      <c r="A3002" s="787" t="s">
        <v>1741</v>
      </c>
      <c r="B3002" s="787"/>
      <c r="C3002" s="787"/>
      <c r="D3002" s="788"/>
      <c r="E3002" s="788"/>
      <c r="F3002" s="789"/>
      <c r="G3002" s="790"/>
      <c r="H3002" s="790"/>
      <c r="I3002" s="790"/>
      <c r="J3002" s="791"/>
      <c r="K3002" s="791"/>
      <c r="L3002" s="791"/>
      <c r="M3002" s="791"/>
    </row>
    <row r="3003" spans="1:16">
      <c r="A3003" s="620" t="s">
        <v>910</v>
      </c>
      <c r="B3003" s="621" t="s">
        <v>1029</v>
      </c>
      <c r="C3003" s="620" t="s">
        <v>1030</v>
      </c>
      <c r="D3003" s="620" t="s">
        <v>1030</v>
      </c>
      <c r="E3003" s="620" t="s">
        <v>1031</v>
      </c>
      <c r="F3003" s="1657" t="s">
        <v>1032</v>
      </c>
      <c r="G3003" s="1658"/>
      <c r="H3003" s="622" t="s">
        <v>1033</v>
      </c>
      <c r="I3003" s="623" t="s">
        <v>1034</v>
      </c>
      <c r="J3003" s="620" t="s">
        <v>1035</v>
      </c>
      <c r="K3003" s="620" t="s">
        <v>1036</v>
      </c>
      <c r="L3003" s="620" t="s">
        <v>1037</v>
      </c>
      <c r="M3003" s="624" t="s">
        <v>1038</v>
      </c>
    </row>
    <row r="3004" spans="1:16">
      <c r="A3004" s="625"/>
      <c r="B3004" s="626" t="s">
        <v>1039</v>
      </c>
      <c r="C3004" s="625" t="s">
        <v>1040</v>
      </c>
      <c r="D3004" s="625" t="s">
        <v>1041</v>
      </c>
      <c r="E3004" s="625" t="s">
        <v>1042</v>
      </c>
      <c r="F3004" s="1659" t="s">
        <v>1043</v>
      </c>
      <c r="G3004" s="1660"/>
      <c r="H3004" s="627" t="s">
        <v>1044</v>
      </c>
      <c r="I3004" s="625" t="s">
        <v>6</v>
      </c>
      <c r="J3004" s="628" t="s">
        <v>1045</v>
      </c>
      <c r="K3004" s="629" t="s">
        <v>1046</v>
      </c>
      <c r="L3004" s="625" t="s">
        <v>1047</v>
      </c>
      <c r="M3004" s="628" t="s">
        <v>1048</v>
      </c>
    </row>
    <row r="3005" spans="1:16">
      <c r="A3005" s="625"/>
      <c r="B3005" s="626" t="s">
        <v>1049</v>
      </c>
      <c r="C3005" s="625"/>
      <c r="D3005" s="625"/>
      <c r="E3005" s="625"/>
      <c r="F3005" s="630" t="s">
        <v>1050</v>
      </c>
      <c r="G3005" s="630" t="s">
        <v>1051</v>
      </c>
      <c r="H3005" s="631" t="s">
        <v>1052</v>
      </c>
      <c r="I3005" s="629" t="s">
        <v>1053</v>
      </c>
      <c r="J3005" s="625" t="s">
        <v>6</v>
      </c>
      <c r="K3005" s="629"/>
      <c r="L3005" s="625" t="s">
        <v>1054</v>
      </c>
      <c r="M3005" s="632"/>
    </row>
    <row r="3006" spans="1:16" ht="12.75" customHeight="1">
      <c r="A3006" s="625"/>
      <c r="B3006" s="626"/>
      <c r="C3006" s="625"/>
      <c r="D3006" s="625"/>
      <c r="E3006" s="625"/>
      <c r="F3006" s="633" t="s">
        <v>1055</v>
      </c>
      <c r="G3006" s="634" t="s">
        <v>1055</v>
      </c>
      <c r="H3006" s="628" t="s">
        <v>1056</v>
      </c>
      <c r="I3006" s="629" t="s">
        <v>1057</v>
      </c>
      <c r="J3006" s="625" t="s">
        <v>1058</v>
      </c>
      <c r="K3006" s="635"/>
      <c r="L3006" s="636" t="s">
        <v>1059</v>
      </c>
      <c r="M3006" s="632"/>
    </row>
    <row r="3007" spans="1:16" ht="51">
      <c r="A3007" s="693">
        <v>10</v>
      </c>
      <c r="B3007" s="693" t="s">
        <v>1742</v>
      </c>
      <c r="C3007" s="696" t="s">
        <v>1743</v>
      </c>
      <c r="D3007" s="693" t="s">
        <v>1761</v>
      </c>
      <c r="E3007" s="693" t="s">
        <v>1745</v>
      </c>
      <c r="F3007" s="874" t="s">
        <v>1077</v>
      </c>
      <c r="G3007" s="875">
        <v>60</v>
      </c>
      <c r="H3007" s="875">
        <v>200</v>
      </c>
      <c r="I3007" s="875">
        <v>348.4</v>
      </c>
      <c r="J3007" s="875"/>
      <c r="K3007" s="874">
        <v>0</v>
      </c>
      <c r="L3007" s="875">
        <v>0</v>
      </c>
      <c r="M3007" s="696" t="s">
        <v>1762</v>
      </c>
      <c r="N3007" s="687"/>
      <c r="O3007" s="687"/>
      <c r="P3007" s="687"/>
    </row>
    <row r="3008" spans="1:16" ht="51">
      <c r="A3008" s="693">
        <v>11</v>
      </c>
      <c r="B3008" s="693" t="s">
        <v>1742</v>
      </c>
      <c r="C3008" s="696" t="s">
        <v>1743</v>
      </c>
      <c r="D3008" s="693" t="s">
        <v>1763</v>
      </c>
      <c r="E3008" s="693" t="s">
        <v>1745</v>
      </c>
      <c r="F3008" s="874" t="s">
        <v>1077</v>
      </c>
      <c r="G3008" s="875">
        <v>52.23</v>
      </c>
      <c r="H3008" s="875">
        <v>226.13</v>
      </c>
      <c r="I3008" s="875">
        <v>278.358</v>
      </c>
      <c r="J3008" s="879"/>
      <c r="K3008" s="874">
        <v>0</v>
      </c>
      <c r="L3008" s="875">
        <v>0</v>
      </c>
      <c r="M3008" s="696" t="s">
        <v>1764</v>
      </c>
      <c r="N3008" s="687"/>
      <c r="O3008" s="687"/>
      <c r="P3008" s="687"/>
    </row>
    <row r="3009" spans="1:16" ht="51">
      <c r="A3009" s="693">
        <v>12</v>
      </c>
      <c r="B3009" s="693" t="s">
        <v>1742</v>
      </c>
      <c r="C3009" s="696" t="s">
        <v>1743</v>
      </c>
      <c r="D3009" s="739" t="s">
        <v>1765</v>
      </c>
      <c r="E3009" s="739" t="s">
        <v>1745</v>
      </c>
      <c r="F3009" s="874" t="s">
        <v>1077</v>
      </c>
      <c r="G3009" s="877">
        <v>50</v>
      </c>
      <c r="H3009" s="877">
        <v>141.69</v>
      </c>
      <c r="I3009" s="877">
        <v>424.07</v>
      </c>
      <c r="J3009" s="877"/>
      <c r="K3009" s="878">
        <v>0</v>
      </c>
      <c r="L3009" s="877">
        <v>0</v>
      </c>
      <c r="M3009" s="739" t="s">
        <v>1766</v>
      </c>
      <c r="N3009" s="687"/>
      <c r="O3009" s="687"/>
      <c r="P3009" s="687"/>
    </row>
    <row r="3010" spans="1:16" ht="51">
      <c r="A3010" s="693">
        <v>13</v>
      </c>
      <c r="B3010" s="693" t="s">
        <v>1742</v>
      </c>
      <c r="C3010" s="880" t="s">
        <v>1743</v>
      </c>
      <c r="D3010" s="693" t="s">
        <v>1767</v>
      </c>
      <c r="E3010" s="693" t="s">
        <v>1745</v>
      </c>
      <c r="F3010" s="874" t="s">
        <v>1077</v>
      </c>
      <c r="G3010" s="875">
        <v>50</v>
      </c>
      <c r="H3010" s="875">
        <v>180</v>
      </c>
      <c r="I3010" s="875">
        <v>465.93</v>
      </c>
      <c r="J3010" s="875"/>
      <c r="K3010" s="874">
        <v>0</v>
      </c>
      <c r="L3010" s="875">
        <v>0</v>
      </c>
      <c r="M3010" s="693" t="s">
        <v>1768</v>
      </c>
      <c r="N3010" s="687"/>
      <c r="O3010" s="687"/>
      <c r="P3010" s="687"/>
    </row>
    <row r="3011" spans="1:16" ht="51">
      <c r="A3011" s="693">
        <v>14</v>
      </c>
      <c r="B3011" s="693" t="s">
        <v>1742</v>
      </c>
      <c r="C3011" s="880" t="s">
        <v>1743</v>
      </c>
      <c r="D3011" s="693" t="s">
        <v>1769</v>
      </c>
      <c r="E3011" s="693" t="s">
        <v>1745</v>
      </c>
      <c r="F3011" s="874" t="s">
        <v>1077</v>
      </c>
      <c r="G3011" s="875">
        <v>50</v>
      </c>
      <c r="H3011" s="875">
        <v>54.35</v>
      </c>
      <c r="I3011" s="875">
        <v>104.384</v>
      </c>
      <c r="J3011" s="875"/>
      <c r="K3011" s="874">
        <v>0</v>
      </c>
      <c r="L3011" s="875">
        <v>0</v>
      </c>
      <c r="M3011" s="693" t="s">
        <v>1770</v>
      </c>
      <c r="N3011" s="687"/>
      <c r="O3011" s="687"/>
      <c r="P3011" s="687"/>
    </row>
    <row r="3012" spans="1:16" ht="51">
      <c r="A3012" s="693">
        <v>15</v>
      </c>
      <c r="B3012" s="693" t="s">
        <v>1742</v>
      </c>
      <c r="C3012" s="880" t="s">
        <v>1743</v>
      </c>
      <c r="D3012" s="739" t="s">
        <v>1771</v>
      </c>
      <c r="E3012" s="739" t="s">
        <v>1745</v>
      </c>
      <c r="F3012" s="874" t="s">
        <v>1077</v>
      </c>
      <c r="G3012" s="877">
        <v>50</v>
      </c>
      <c r="H3012" s="877">
        <v>114.03</v>
      </c>
      <c r="I3012" s="877">
        <v>164.03299999999999</v>
      </c>
      <c r="J3012" s="877"/>
      <c r="K3012" s="878">
        <v>0</v>
      </c>
      <c r="L3012" s="877">
        <v>0</v>
      </c>
      <c r="M3012" s="739" t="s">
        <v>1772</v>
      </c>
      <c r="N3012" s="687"/>
      <c r="O3012" s="687"/>
      <c r="P3012" s="687"/>
    </row>
    <row r="3013" spans="1:16" ht="51">
      <c r="A3013" s="693">
        <v>16</v>
      </c>
      <c r="B3013" s="693" t="s">
        <v>1742</v>
      </c>
      <c r="C3013" s="880" t="s">
        <v>1743</v>
      </c>
      <c r="D3013" s="693" t="s">
        <v>1773</v>
      </c>
      <c r="E3013" s="693" t="s">
        <v>1745</v>
      </c>
      <c r="F3013" s="875"/>
      <c r="G3013" s="875">
        <v>30</v>
      </c>
      <c r="H3013" s="876" t="s">
        <v>1273</v>
      </c>
      <c r="I3013" s="875">
        <v>76</v>
      </c>
      <c r="J3013" s="874"/>
      <c r="K3013" s="874" t="s">
        <v>1273</v>
      </c>
      <c r="L3013" s="875" t="s">
        <v>1273</v>
      </c>
      <c r="M3013" s="696" t="s">
        <v>1774</v>
      </c>
      <c r="N3013" s="687"/>
      <c r="O3013" s="687"/>
      <c r="P3013" s="687"/>
    </row>
    <row r="3014" spans="1:16" ht="51">
      <c r="A3014" s="693">
        <v>17</v>
      </c>
      <c r="B3014" s="693" t="s">
        <v>1742</v>
      </c>
      <c r="C3014" s="880" t="s">
        <v>1743</v>
      </c>
      <c r="D3014" s="693" t="s">
        <v>1775</v>
      </c>
      <c r="E3014" s="693" t="s">
        <v>1745</v>
      </c>
      <c r="F3014" s="875" t="s">
        <v>1077</v>
      </c>
      <c r="G3014" s="875" t="s">
        <v>1273</v>
      </c>
      <c r="H3014" s="875" t="s">
        <v>1273</v>
      </c>
      <c r="I3014" s="875">
        <v>152</v>
      </c>
      <c r="J3014" s="875"/>
      <c r="K3014" s="874" t="s">
        <v>1273</v>
      </c>
      <c r="L3014" s="875" t="s">
        <v>1273</v>
      </c>
      <c r="M3014" s="696" t="s">
        <v>1756</v>
      </c>
      <c r="N3014" s="687"/>
      <c r="O3014" s="687"/>
      <c r="P3014" s="687"/>
    </row>
    <row r="3015" spans="1:16" ht="51">
      <c r="A3015" s="693">
        <v>18</v>
      </c>
      <c r="B3015" s="693" t="s">
        <v>1742</v>
      </c>
      <c r="C3015" s="880" t="s">
        <v>1743</v>
      </c>
      <c r="D3015" s="693" t="s">
        <v>1776</v>
      </c>
      <c r="E3015" s="693" t="s">
        <v>1745</v>
      </c>
      <c r="F3015" s="875" t="s">
        <v>1077</v>
      </c>
      <c r="G3015" s="875">
        <v>91</v>
      </c>
      <c r="H3015" s="875" t="s">
        <v>1273</v>
      </c>
      <c r="I3015" s="875">
        <v>91.2</v>
      </c>
      <c r="J3015" s="879"/>
      <c r="K3015" s="874" t="s">
        <v>1273</v>
      </c>
      <c r="L3015" s="875" t="s">
        <v>1273</v>
      </c>
      <c r="M3015" s="696" t="s">
        <v>1756</v>
      </c>
      <c r="N3015" s="687"/>
      <c r="O3015" s="687"/>
      <c r="P3015" s="687"/>
    </row>
    <row r="3016" spans="1:16">
      <c r="A3016" s="731"/>
      <c r="B3016" s="731"/>
      <c r="C3016" s="855"/>
      <c r="D3016" s="731"/>
      <c r="E3016" s="731"/>
      <c r="F3016" s="881"/>
      <c r="G3016" s="882"/>
      <c r="H3016" s="881"/>
      <c r="I3016" s="881"/>
      <c r="J3016" s="882"/>
      <c r="K3016" s="883"/>
      <c r="L3016" s="881"/>
      <c r="M3016" s="855"/>
      <c r="N3016" s="687"/>
      <c r="O3016" s="687"/>
      <c r="P3016" s="687"/>
    </row>
    <row r="3017" spans="1:16" ht="12.75" customHeight="1">
      <c r="A3017" s="1676" t="s">
        <v>907</v>
      </c>
      <c r="B3017" s="1676"/>
      <c r="C3017" s="1676"/>
      <c r="D3017" s="1676"/>
      <c r="E3017" s="1676"/>
      <c r="F3017" s="1676"/>
      <c r="G3017" s="1676"/>
      <c r="H3017" s="1676"/>
      <c r="I3017" s="1676"/>
      <c r="J3017" s="1676"/>
      <c r="K3017" s="1676"/>
      <c r="L3017" s="1676"/>
      <c r="M3017" s="1676"/>
      <c r="N3017" s="872"/>
    </row>
    <row r="3018" spans="1:16">
      <c r="A3018" s="1676" t="s">
        <v>908</v>
      </c>
      <c r="B3018" s="1676"/>
      <c r="C3018" s="1676"/>
      <c r="D3018" s="1676"/>
      <c r="E3018" s="1676"/>
      <c r="F3018" s="1676"/>
      <c r="G3018" s="1676"/>
      <c r="H3018" s="1676"/>
      <c r="I3018" s="1676"/>
      <c r="J3018" s="1676"/>
      <c r="K3018" s="1676"/>
      <c r="L3018" s="1676"/>
      <c r="M3018" s="1676"/>
    </row>
    <row r="3019" spans="1:16">
      <c r="A3019" s="1662" t="s">
        <v>1562</v>
      </c>
      <c r="B3019" s="1662"/>
      <c r="C3019" s="1662"/>
      <c r="D3019" s="1662"/>
      <c r="E3019" s="1662"/>
      <c r="F3019" s="1662"/>
      <c r="G3019" s="1662"/>
      <c r="H3019" s="1662"/>
      <c r="I3019" s="1662"/>
      <c r="J3019" s="1662"/>
      <c r="K3019" s="1662"/>
      <c r="L3019" s="1662"/>
      <c r="M3019" s="1662"/>
    </row>
    <row r="3020" spans="1:16">
      <c r="A3020" s="787" t="s">
        <v>1740</v>
      </c>
      <c r="B3020" s="787"/>
      <c r="C3020" s="788"/>
      <c r="D3020" s="873"/>
      <c r="E3020" s="873"/>
      <c r="F3020" s="873"/>
      <c r="G3020" s="873"/>
      <c r="H3020" s="873"/>
      <c r="I3020" s="873"/>
      <c r="J3020" s="873"/>
      <c r="K3020" s="873"/>
      <c r="L3020" s="873"/>
      <c r="M3020" s="738"/>
    </row>
    <row r="3021" spans="1:16">
      <c r="A3021" s="787" t="s">
        <v>1741</v>
      </c>
      <c r="B3021" s="787"/>
      <c r="C3021" s="787"/>
      <c r="D3021" s="788"/>
      <c r="E3021" s="788"/>
      <c r="F3021" s="789"/>
      <c r="G3021" s="790"/>
      <c r="H3021" s="790"/>
      <c r="I3021" s="790"/>
      <c r="J3021" s="791"/>
      <c r="K3021" s="791"/>
      <c r="L3021" s="791"/>
      <c r="M3021" s="791"/>
    </row>
    <row r="3022" spans="1:16">
      <c r="A3022" s="620" t="s">
        <v>910</v>
      </c>
      <c r="B3022" s="621" t="s">
        <v>1029</v>
      </c>
      <c r="C3022" s="620" t="s">
        <v>1030</v>
      </c>
      <c r="D3022" s="620" t="s">
        <v>1030</v>
      </c>
      <c r="E3022" s="620" t="s">
        <v>1031</v>
      </c>
      <c r="F3022" s="1657" t="s">
        <v>1032</v>
      </c>
      <c r="G3022" s="1658"/>
      <c r="H3022" s="622" t="s">
        <v>1033</v>
      </c>
      <c r="I3022" s="623" t="s">
        <v>1034</v>
      </c>
      <c r="J3022" s="620" t="s">
        <v>1035</v>
      </c>
      <c r="K3022" s="620" t="s">
        <v>1036</v>
      </c>
      <c r="L3022" s="620" t="s">
        <v>1037</v>
      </c>
      <c r="M3022" s="624" t="s">
        <v>1038</v>
      </c>
    </row>
    <row r="3023" spans="1:16">
      <c r="A3023" s="625"/>
      <c r="B3023" s="626" t="s">
        <v>1039</v>
      </c>
      <c r="C3023" s="625" t="s">
        <v>1040</v>
      </c>
      <c r="D3023" s="625" t="s">
        <v>1041</v>
      </c>
      <c r="E3023" s="625" t="s">
        <v>1042</v>
      </c>
      <c r="F3023" s="1659" t="s">
        <v>1043</v>
      </c>
      <c r="G3023" s="1660"/>
      <c r="H3023" s="627" t="s">
        <v>1044</v>
      </c>
      <c r="I3023" s="625" t="s">
        <v>6</v>
      </c>
      <c r="J3023" s="628" t="s">
        <v>1045</v>
      </c>
      <c r="K3023" s="629" t="s">
        <v>1046</v>
      </c>
      <c r="L3023" s="625" t="s">
        <v>1047</v>
      </c>
      <c r="M3023" s="628" t="s">
        <v>1048</v>
      </c>
    </row>
    <row r="3024" spans="1:16">
      <c r="A3024" s="625"/>
      <c r="B3024" s="626" t="s">
        <v>1049</v>
      </c>
      <c r="C3024" s="625"/>
      <c r="D3024" s="625"/>
      <c r="E3024" s="625"/>
      <c r="F3024" s="630" t="s">
        <v>1050</v>
      </c>
      <c r="G3024" s="630" t="s">
        <v>1051</v>
      </c>
      <c r="H3024" s="631" t="s">
        <v>1052</v>
      </c>
      <c r="I3024" s="629" t="s">
        <v>1053</v>
      </c>
      <c r="J3024" s="625" t="s">
        <v>6</v>
      </c>
      <c r="K3024" s="629"/>
      <c r="L3024" s="625" t="s">
        <v>1054</v>
      </c>
      <c r="M3024" s="632"/>
    </row>
    <row r="3025" spans="1:18" ht="12.75" customHeight="1">
      <c r="A3025" s="625"/>
      <c r="B3025" s="626"/>
      <c r="C3025" s="625"/>
      <c r="D3025" s="625"/>
      <c r="E3025" s="625"/>
      <c r="F3025" s="633" t="s">
        <v>1055</v>
      </c>
      <c r="G3025" s="634" t="s">
        <v>1055</v>
      </c>
      <c r="H3025" s="628" t="s">
        <v>1056</v>
      </c>
      <c r="I3025" s="629" t="s">
        <v>1057</v>
      </c>
      <c r="J3025" s="625" t="s">
        <v>1058</v>
      </c>
      <c r="K3025" s="635"/>
      <c r="L3025" s="636" t="s">
        <v>1059</v>
      </c>
      <c r="M3025" s="632"/>
    </row>
    <row r="3026" spans="1:18" ht="140.25">
      <c r="A3026" s="710">
        <v>19</v>
      </c>
      <c r="B3026" s="705" t="s">
        <v>1777</v>
      </c>
      <c r="C3026" s="710" t="s">
        <v>1778</v>
      </c>
      <c r="D3026" s="710" t="s">
        <v>1779</v>
      </c>
      <c r="E3026" s="710" t="s">
        <v>1780</v>
      </c>
      <c r="F3026" s="884">
        <v>0.5</v>
      </c>
      <c r="G3026" s="874" t="s">
        <v>1273</v>
      </c>
      <c r="H3026" s="874" t="s">
        <v>1273</v>
      </c>
      <c r="I3026" s="874" t="s">
        <v>1273</v>
      </c>
      <c r="J3026" s="874" t="s">
        <v>1273</v>
      </c>
      <c r="K3026" s="874" t="s">
        <v>1273</v>
      </c>
      <c r="L3026" s="874" t="s">
        <v>1273</v>
      </c>
      <c r="M3026" s="710" t="s">
        <v>1781</v>
      </c>
      <c r="N3026" s="687"/>
      <c r="O3026" s="687"/>
      <c r="P3026" s="687"/>
    </row>
    <row r="3027" spans="1:18" ht="63.75">
      <c r="A3027" s="710">
        <v>20</v>
      </c>
      <c r="B3027" s="705" t="s">
        <v>1782</v>
      </c>
      <c r="C3027" s="705" t="s">
        <v>1783</v>
      </c>
      <c r="D3027" s="710" t="s">
        <v>1784</v>
      </c>
      <c r="E3027" s="710" t="s">
        <v>1785</v>
      </c>
      <c r="F3027" s="884" t="s">
        <v>1077</v>
      </c>
      <c r="G3027" s="874" t="s">
        <v>1273</v>
      </c>
      <c r="H3027" s="874" t="s">
        <v>1273</v>
      </c>
      <c r="I3027" s="874" t="s">
        <v>1273</v>
      </c>
      <c r="J3027" s="874" t="s">
        <v>1273</v>
      </c>
      <c r="K3027" s="874" t="s">
        <v>1273</v>
      </c>
      <c r="L3027" s="874" t="s">
        <v>1273</v>
      </c>
      <c r="M3027" s="710" t="s">
        <v>1786</v>
      </c>
      <c r="N3027" s="687"/>
      <c r="O3027" s="687"/>
      <c r="P3027" s="687"/>
    </row>
    <row r="3028" spans="1:18" ht="51">
      <c r="A3028" s="710">
        <v>21</v>
      </c>
      <c r="B3028" s="705" t="s">
        <v>1787</v>
      </c>
      <c r="C3028" s="885" t="s">
        <v>1788</v>
      </c>
      <c r="D3028" s="710" t="s">
        <v>1789</v>
      </c>
      <c r="E3028" s="710" t="s">
        <v>1790</v>
      </c>
      <c r="F3028" s="884" t="s">
        <v>1077</v>
      </c>
      <c r="G3028" s="874" t="s">
        <v>1273</v>
      </c>
      <c r="H3028" s="874" t="s">
        <v>1273</v>
      </c>
      <c r="I3028" s="874" t="s">
        <v>1273</v>
      </c>
      <c r="J3028" s="874" t="s">
        <v>1273</v>
      </c>
      <c r="K3028" s="874" t="s">
        <v>1273</v>
      </c>
      <c r="L3028" s="874" t="s">
        <v>1273</v>
      </c>
      <c r="M3028" s="710"/>
      <c r="N3028" s="687"/>
      <c r="O3028" s="687"/>
      <c r="P3028" s="687"/>
    </row>
    <row r="3029" spans="1:18" ht="102">
      <c r="A3029" s="710">
        <v>22</v>
      </c>
      <c r="B3029" s="705" t="s">
        <v>1791</v>
      </c>
      <c r="C3029" s="885" t="s">
        <v>1792</v>
      </c>
      <c r="D3029" s="710" t="s">
        <v>1793</v>
      </c>
      <c r="E3029" s="710" t="s">
        <v>1790</v>
      </c>
      <c r="F3029" s="884" t="s">
        <v>1077</v>
      </c>
      <c r="G3029" s="874" t="s">
        <v>1273</v>
      </c>
      <c r="H3029" s="874" t="s">
        <v>1273</v>
      </c>
      <c r="I3029" s="874" t="s">
        <v>1273</v>
      </c>
      <c r="J3029" s="874" t="s">
        <v>1273</v>
      </c>
      <c r="K3029" s="874" t="s">
        <v>1273</v>
      </c>
      <c r="L3029" s="874" t="s">
        <v>1273</v>
      </c>
      <c r="M3029" s="710" t="s">
        <v>1794</v>
      </c>
      <c r="N3029" s="687"/>
      <c r="O3029" s="687"/>
      <c r="P3029" s="687"/>
    </row>
    <row r="3030" spans="1:18" ht="102">
      <c r="A3030" s="710">
        <v>23</v>
      </c>
      <c r="B3030" s="705" t="s">
        <v>1791</v>
      </c>
      <c r="C3030" s="885" t="s">
        <v>1792</v>
      </c>
      <c r="D3030" s="710" t="s">
        <v>1795</v>
      </c>
      <c r="E3030" s="710" t="s">
        <v>1790</v>
      </c>
      <c r="F3030" s="884" t="s">
        <v>1077</v>
      </c>
      <c r="G3030" s="874" t="s">
        <v>1273</v>
      </c>
      <c r="H3030" s="874" t="s">
        <v>1273</v>
      </c>
      <c r="I3030" s="874" t="s">
        <v>1273</v>
      </c>
      <c r="J3030" s="874" t="s">
        <v>1273</v>
      </c>
      <c r="K3030" s="874" t="s">
        <v>1273</v>
      </c>
      <c r="L3030" s="874" t="s">
        <v>1273</v>
      </c>
      <c r="M3030" s="710" t="s">
        <v>1794</v>
      </c>
      <c r="N3030" s="687"/>
      <c r="O3030" s="687"/>
      <c r="P3030" s="687"/>
    </row>
    <row r="3031" spans="1:18" ht="13.5" thickBot="1">
      <c r="A3031" s="886"/>
      <c r="B3031" s="887" t="s">
        <v>6</v>
      </c>
      <c r="C3031" s="886"/>
      <c r="D3031" s="886"/>
      <c r="E3031" s="886"/>
      <c r="F3031" s="888">
        <f>SUM(F2989:F3030)</f>
        <v>0.5</v>
      </c>
      <c r="G3031" s="888">
        <f>SUM(G2990:G3030)</f>
        <v>845.45</v>
      </c>
      <c r="H3031" s="889">
        <f>SUM(H2990:H3030)</f>
        <v>1678.98</v>
      </c>
      <c r="I3031" s="888">
        <f>SUM(I2990:I3030)</f>
        <v>3532.6849999999999</v>
      </c>
      <c r="J3031" s="888">
        <f>SUM(J2990:J3030)</f>
        <v>0</v>
      </c>
      <c r="K3031" s="888">
        <f>SUM(K2990:K3030)</f>
        <v>0</v>
      </c>
      <c r="L3031" s="886"/>
      <c r="M3031" s="886"/>
      <c r="R3031" s="687"/>
    </row>
    <row r="3032" spans="1:18">
      <c r="A3032" s="1654" t="s">
        <v>907</v>
      </c>
      <c r="B3032" s="1654"/>
      <c r="C3032" s="1654"/>
      <c r="D3032" s="1654"/>
      <c r="E3032" s="1654"/>
      <c r="F3032" s="1654"/>
      <c r="G3032" s="1654"/>
      <c r="H3032" s="1654"/>
      <c r="I3032" s="1654"/>
      <c r="J3032" s="1654"/>
      <c r="K3032" s="1654"/>
      <c r="L3032" s="1654"/>
      <c r="M3032" s="1654"/>
    </row>
    <row r="3033" spans="1:18">
      <c r="A3033" s="1654" t="s">
        <v>908</v>
      </c>
      <c r="B3033" s="1654"/>
      <c r="C3033" s="1654"/>
      <c r="D3033" s="1654"/>
      <c r="E3033" s="1654"/>
      <c r="F3033" s="1654"/>
      <c r="G3033" s="1654"/>
      <c r="H3033" s="1654"/>
      <c r="I3033" s="1654"/>
      <c r="J3033" s="1654"/>
      <c r="K3033" s="1654"/>
      <c r="L3033" s="1654"/>
      <c r="M3033" s="1654"/>
    </row>
    <row r="3034" spans="1:18">
      <c r="A3034" s="1662" t="s">
        <v>1562</v>
      </c>
      <c r="B3034" s="1662"/>
      <c r="C3034" s="1662"/>
      <c r="D3034" s="1662"/>
      <c r="E3034" s="1662"/>
      <c r="F3034" s="1662"/>
      <c r="G3034" s="1662"/>
      <c r="H3034" s="1662"/>
      <c r="I3034" s="1662"/>
      <c r="J3034" s="1662"/>
      <c r="K3034" s="1662"/>
      <c r="L3034" s="1662"/>
      <c r="M3034" s="1662"/>
    </row>
    <row r="3035" spans="1:18" s="503" customFormat="1" ht="15" customHeight="1">
      <c r="A3035" s="890" t="s">
        <v>1796</v>
      </c>
      <c r="B3035" s="890"/>
      <c r="C3035" s="890"/>
      <c r="D3035" s="890"/>
      <c r="E3035" s="890"/>
      <c r="F3035" s="890"/>
      <c r="G3035" s="890"/>
      <c r="H3035" s="890"/>
      <c r="I3035" s="890"/>
      <c r="J3035" s="890"/>
      <c r="K3035" s="890"/>
      <c r="L3035" s="890"/>
      <c r="M3035" s="890"/>
      <c r="N3035" s="891"/>
      <c r="O3035" s="891"/>
      <c r="P3035" s="891"/>
      <c r="Q3035" s="891"/>
    </row>
    <row r="3036" spans="1:18" s="503" customFormat="1" ht="15" customHeight="1">
      <c r="A3036" s="890" t="s">
        <v>1797</v>
      </c>
      <c r="B3036" s="890"/>
      <c r="C3036" s="890"/>
      <c r="D3036" s="890"/>
      <c r="E3036" s="890"/>
      <c r="F3036" s="890"/>
      <c r="G3036" s="890"/>
      <c r="H3036" s="890"/>
      <c r="I3036" s="890"/>
      <c r="J3036" s="890"/>
      <c r="K3036" s="890"/>
      <c r="L3036" s="890"/>
      <c r="M3036" s="890"/>
      <c r="N3036" s="529"/>
      <c r="O3036" s="529"/>
      <c r="P3036" s="529"/>
      <c r="Q3036" s="529"/>
    </row>
    <row r="3037" spans="1:18" s="503" customFormat="1" ht="15" customHeight="1">
      <c r="A3037" s="620" t="s">
        <v>910</v>
      </c>
      <c r="B3037" s="621" t="s">
        <v>1029</v>
      </c>
      <c r="C3037" s="620" t="s">
        <v>1030</v>
      </c>
      <c r="D3037" s="620" t="s">
        <v>1030</v>
      </c>
      <c r="E3037" s="620" t="s">
        <v>1031</v>
      </c>
      <c r="F3037" s="1657" t="s">
        <v>1032</v>
      </c>
      <c r="G3037" s="1658"/>
      <c r="H3037" s="622" t="s">
        <v>1033</v>
      </c>
      <c r="I3037" s="623" t="s">
        <v>1034</v>
      </c>
      <c r="J3037" s="620" t="s">
        <v>1035</v>
      </c>
      <c r="K3037" s="620" t="s">
        <v>1036</v>
      </c>
      <c r="L3037" s="620" t="s">
        <v>1037</v>
      </c>
      <c r="M3037" s="624" t="s">
        <v>1038</v>
      </c>
      <c r="N3037" s="529"/>
      <c r="O3037" s="529"/>
      <c r="P3037" s="529"/>
      <c r="Q3037" s="529"/>
    </row>
    <row r="3038" spans="1:18" s="503" customFormat="1" ht="15">
      <c r="A3038" s="625"/>
      <c r="B3038" s="626" t="s">
        <v>1039</v>
      </c>
      <c r="C3038" s="625" t="s">
        <v>1040</v>
      </c>
      <c r="D3038" s="625" t="s">
        <v>1041</v>
      </c>
      <c r="E3038" s="625" t="s">
        <v>1042</v>
      </c>
      <c r="F3038" s="1659" t="s">
        <v>1043</v>
      </c>
      <c r="G3038" s="1660"/>
      <c r="H3038" s="627" t="s">
        <v>1044</v>
      </c>
      <c r="I3038" s="625" t="s">
        <v>6</v>
      </c>
      <c r="J3038" s="628" t="s">
        <v>1045</v>
      </c>
      <c r="K3038" s="629" t="s">
        <v>1046</v>
      </c>
      <c r="L3038" s="625" t="s">
        <v>1047</v>
      </c>
      <c r="M3038" s="628" t="s">
        <v>1048</v>
      </c>
      <c r="N3038" s="529"/>
      <c r="O3038" s="529"/>
      <c r="P3038" s="529"/>
      <c r="Q3038" s="529"/>
    </row>
    <row r="3039" spans="1:18">
      <c r="A3039" s="625"/>
      <c r="B3039" s="626" t="s">
        <v>1049</v>
      </c>
      <c r="C3039" s="625"/>
      <c r="D3039" s="625"/>
      <c r="E3039" s="625"/>
      <c r="F3039" s="630" t="s">
        <v>1050</v>
      </c>
      <c r="G3039" s="630" t="s">
        <v>1051</v>
      </c>
      <c r="H3039" s="631" t="s">
        <v>1052</v>
      </c>
      <c r="I3039" s="629" t="s">
        <v>1053</v>
      </c>
      <c r="J3039" s="625" t="s">
        <v>6</v>
      </c>
      <c r="K3039" s="629"/>
      <c r="L3039" s="625" t="s">
        <v>1054</v>
      </c>
      <c r="M3039" s="632"/>
    </row>
    <row r="3040" spans="1:18" s="503" customFormat="1" ht="15">
      <c r="A3040" s="625"/>
      <c r="B3040" s="626"/>
      <c r="C3040" s="625"/>
      <c r="D3040" s="625"/>
      <c r="E3040" s="625"/>
      <c r="F3040" s="633" t="s">
        <v>1055</v>
      </c>
      <c r="G3040" s="634" t="s">
        <v>1055</v>
      </c>
      <c r="H3040" s="628" t="s">
        <v>1056</v>
      </c>
      <c r="I3040" s="629" t="s">
        <v>1057</v>
      </c>
      <c r="J3040" s="625" t="s">
        <v>1058</v>
      </c>
      <c r="K3040" s="635"/>
      <c r="L3040" s="636" t="s">
        <v>1059</v>
      </c>
      <c r="M3040" s="632"/>
      <c r="N3040" s="892"/>
      <c r="O3040" s="892"/>
      <c r="P3040" s="892"/>
      <c r="Q3040" s="892"/>
    </row>
    <row r="3041" spans="1:17" s="503" customFormat="1" ht="76.5">
      <c r="A3041" s="893">
        <v>1</v>
      </c>
      <c r="B3041" s="695" t="s">
        <v>1798</v>
      </c>
      <c r="C3041" s="694" t="s">
        <v>1799</v>
      </c>
      <c r="D3041" s="694" t="s">
        <v>1800</v>
      </c>
      <c r="E3041" s="694" t="s">
        <v>1801</v>
      </c>
      <c r="F3041" s="821">
        <v>60</v>
      </c>
      <c r="G3041" s="821"/>
      <c r="H3041" s="821">
        <v>287.7</v>
      </c>
      <c r="I3041" s="821"/>
      <c r="J3041" s="821">
        <v>547.6</v>
      </c>
      <c r="K3041" s="821">
        <v>200</v>
      </c>
      <c r="L3041" s="821">
        <v>100.8</v>
      </c>
      <c r="M3041" s="694" t="s">
        <v>1802</v>
      </c>
      <c r="N3041" s="892"/>
      <c r="O3041" s="892"/>
      <c r="P3041" s="892"/>
      <c r="Q3041" s="892"/>
    </row>
    <row r="3042" spans="1:17" s="503" customFormat="1" ht="51">
      <c r="A3042" s="695">
        <v>2</v>
      </c>
      <c r="B3042" s="695" t="s">
        <v>1803</v>
      </c>
      <c r="C3042" s="695" t="s">
        <v>1804</v>
      </c>
      <c r="D3042" s="695" t="s">
        <v>1805</v>
      </c>
      <c r="E3042" s="695" t="s">
        <v>1806</v>
      </c>
      <c r="F3042" s="821">
        <v>5</v>
      </c>
      <c r="G3042" s="821"/>
      <c r="H3042" s="821">
        <v>25.2</v>
      </c>
      <c r="I3042" s="821"/>
      <c r="J3042" s="821">
        <v>90.9</v>
      </c>
      <c r="K3042" s="821">
        <v>25</v>
      </c>
      <c r="L3042" s="821"/>
      <c r="M3042" s="695" t="s">
        <v>1807</v>
      </c>
      <c r="N3042" s="892"/>
      <c r="O3042" s="892"/>
      <c r="P3042" s="892"/>
      <c r="Q3042" s="892"/>
    </row>
    <row r="3043" spans="1:17" s="503" customFormat="1" ht="51">
      <c r="A3043" s="695">
        <v>3</v>
      </c>
      <c r="B3043" s="695" t="s">
        <v>1808</v>
      </c>
      <c r="C3043" s="695" t="s">
        <v>1809</v>
      </c>
      <c r="D3043" s="695" t="s">
        <v>1810</v>
      </c>
      <c r="E3043" s="695" t="s">
        <v>1811</v>
      </c>
      <c r="F3043" s="821" t="s">
        <v>1077</v>
      </c>
      <c r="G3043" s="821"/>
      <c r="H3043" s="821" t="s">
        <v>1812</v>
      </c>
      <c r="I3043" s="821"/>
      <c r="J3043" s="821" t="s">
        <v>1812</v>
      </c>
      <c r="K3043" s="821" t="s">
        <v>1812</v>
      </c>
      <c r="L3043" s="821"/>
      <c r="M3043" s="695" t="s">
        <v>1813</v>
      </c>
    </row>
    <row r="3044" spans="1:17" s="503" customFormat="1" ht="51">
      <c r="A3044" s="695">
        <v>4</v>
      </c>
      <c r="B3044" s="695" t="s">
        <v>1814</v>
      </c>
      <c r="C3044" s="695" t="s">
        <v>1815</v>
      </c>
      <c r="D3044" s="695" t="s">
        <v>1816</v>
      </c>
      <c r="E3044" s="695" t="s">
        <v>1817</v>
      </c>
      <c r="F3044" s="821">
        <v>2</v>
      </c>
      <c r="G3044" s="821"/>
      <c r="H3044" s="821" t="s">
        <v>1812</v>
      </c>
      <c r="I3044" s="821"/>
      <c r="J3044" s="821" t="s">
        <v>1812</v>
      </c>
      <c r="K3044" s="821" t="s">
        <v>1812</v>
      </c>
      <c r="L3044" s="821"/>
      <c r="M3044" s="695" t="s">
        <v>1818</v>
      </c>
    </row>
    <row r="3045" spans="1:17" s="503" customFormat="1" ht="76.5">
      <c r="A3045" s="695">
        <v>5</v>
      </c>
      <c r="B3045" s="695" t="s">
        <v>1819</v>
      </c>
      <c r="C3045" s="695" t="s">
        <v>1820</v>
      </c>
      <c r="D3045" s="695" t="s">
        <v>1821</v>
      </c>
      <c r="E3045" s="695" t="s">
        <v>1822</v>
      </c>
      <c r="F3045" s="821" t="s">
        <v>1077</v>
      </c>
      <c r="G3045" s="821"/>
      <c r="H3045" s="821">
        <v>7.2</v>
      </c>
      <c r="I3045" s="821"/>
      <c r="J3045" s="821">
        <v>31.6</v>
      </c>
      <c r="K3045" s="821">
        <v>13.8</v>
      </c>
      <c r="L3045" s="821"/>
      <c r="M3045" s="695" t="s">
        <v>1823</v>
      </c>
    </row>
    <row r="3046" spans="1:17" s="503" customFormat="1" ht="89.25">
      <c r="A3046" s="695">
        <v>6</v>
      </c>
      <c r="B3046" s="695" t="s">
        <v>1824</v>
      </c>
      <c r="C3046" s="695" t="s">
        <v>1825</v>
      </c>
      <c r="D3046" s="695" t="s">
        <v>1826</v>
      </c>
      <c r="E3046" s="695" t="s">
        <v>1827</v>
      </c>
      <c r="F3046" s="821" t="s">
        <v>1077</v>
      </c>
      <c r="G3046" s="821"/>
      <c r="H3046" s="821"/>
      <c r="I3046" s="821">
        <v>59.9</v>
      </c>
      <c r="J3046" s="821"/>
      <c r="K3046" s="821">
        <v>176.5</v>
      </c>
      <c r="L3046" s="821">
        <v>440</v>
      </c>
      <c r="M3046" s="695" t="s">
        <v>1828</v>
      </c>
    </row>
    <row r="3047" spans="1:17" s="503" customFormat="1" ht="51">
      <c r="A3047" s="695">
        <v>7</v>
      </c>
      <c r="B3047" s="695" t="s">
        <v>1829</v>
      </c>
      <c r="C3047" s="695" t="s">
        <v>1830</v>
      </c>
      <c r="D3047" s="695" t="s">
        <v>1831</v>
      </c>
      <c r="E3047" s="695" t="s">
        <v>1832</v>
      </c>
      <c r="F3047" s="821">
        <v>1</v>
      </c>
      <c r="G3047" s="821"/>
      <c r="H3047" s="821">
        <v>14.1</v>
      </c>
      <c r="I3047" s="821"/>
      <c r="J3047" s="821">
        <v>43.3</v>
      </c>
      <c r="K3047" s="821">
        <v>9.6</v>
      </c>
      <c r="L3047" s="821"/>
      <c r="M3047" s="695" t="s">
        <v>1833</v>
      </c>
    </row>
    <row r="3048" spans="1:17" s="503" customFormat="1" ht="15">
      <c r="A3048" s="819"/>
      <c r="B3048" s="819"/>
      <c r="C3048" s="819"/>
      <c r="D3048" s="819"/>
      <c r="E3048" s="819"/>
      <c r="F3048" s="894"/>
      <c r="G3048" s="894"/>
      <c r="H3048" s="894"/>
      <c r="I3048" s="894"/>
      <c r="J3048" s="894"/>
      <c r="K3048" s="894"/>
      <c r="L3048" s="894"/>
      <c r="M3048" s="819"/>
    </row>
    <row r="3049" spans="1:17">
      <c r="A3049" s="1654" t="s">
        <v>907</v>
      </c>
      <c r="B3049" s="1654"/>
      <c r="C3049" s="1654"/>
      <c r="D3049" s="1654"/>
      <c r="E3049" s="1654"/>
      <c r="F3049" s="1654"/>
      <c r="G3049" s="1654"/>
      <c r="H3049" s="1654"/>
      <c r="I3049" s="1654"/>
      <c r="J3049" s="1654"/>
      <c r="K3049" s="1654"/>
      <c r="L3049" s="1654"/>
      <c r="M3049" s="1654"/>
    </row>
    <row r="3050" spans="1:17">
      <c r="A3050" s="1654" t="s">
        <v>908</v>
      </c>
      <c r="B3050" s="1654"/>
      <c r="C3050" s="1654"/>
      <c r="D3050" s="1654"/>
      <c r="E3050" s="1654"/>
      <c r="F3050" s="1654"/>
      <c r="G3050" s="1654"/>
      <c r="H3050" s="1654"/>
      <c r="I3050" s="1654"/>
      <c r="J3050" s="1654"/>
      <c r="K3050" s="1654"/>
      <c r="L3050" s="1654"/>
      <c r="M3050" s="1654"/>
    </row>
    <row r="3051" spans="1:17">
      <c r="A3051" s="1662" t="s">
        <v>1562</v>
      </c>
      <c r="B3051" s="1662"/>
      <c r="C3051" s="1662"/>
      <c r="D3051" s="1662"/>
      <c r="E3051" s="1662"/>
      <c r="F3051" s="1662"/>
      <c r="G3051" s="1662"/>
      <c r="H3051" s="1662"/>
      <c r="I3051" s="1662"/>
      <c r="J3051" s="1662"/>
      <c r="K3051" s="1662"/>
      <c r="L3051" s="1662"/>
      <c r="M3051" s="1662"/>
    </row>
    <row r="3052" spans="1:17" s="503" customFormat="1" ht="15" customHeight="1">
      <c r="A3052" s="890" t="s">
        <v>1796</v>
      </c>
      <c r="B3052" s="890"/>
      <c r="C3052" s="890"/>
      <c r="D3052" s="890"/>
      <c r="E3052" s="890"/>
      <c r="F3052" s="890"/>
      <c r="G3052" s="890"/>
      <c r="H3052" s="890"/>
      <c r="I3052" s="890"/>
      <c r="J3052" s="890"/>
      <c r="K3052" s="890"/>
      <c r="L3052" s="890"/>
      <c r="M3052" s="890"/>
      <c r="N3052" s="891"/>
      <c r="O3052" s="891"/>
      <c r="P3052" s="891"/>
      <c r="Q3052" s="891"/>
    </row>
    <row r="3053" spans="1:17" s="503" customFormat="1" ht="15" customHeight="1">
      <c r="A3053" s="890" t="s">
        <v>1797</v>
      </c>
      <c r="B3053" s="890"/>
      <c r="C3053" s="890"/>
      <c r="D3053" s="890"/>
      <c r="E3053" s="890"/>
      <c r="F3053" s="890"/>
      <c r="G3053" s="890"/>
      <c r="H3053" s="890"/>
      <c r="I3053" s="890"/>
      <c r="J3053" s="890"/>
      <c r="K3053" s="890"/>
      <c r="L3053" s="890"/>
      <c r="M3053" s="890"/>
      <c r="N3053" s="529"/>
      <c r="O3053" s="529"/>
      <c r="P3053" s="529"/>
      <c r="Q3053" s="529"/>
    </row>
    <row r="3054" spans="1:17" s="503" customFormat="1" ht="15" customHeight="1">
      <c r="A3054" s="620" t="s">
        <v>910</v>
      </c>
      <c r="B3054" s="621" t="s">
        <v>1029</v>
      </c>
      <c r="C3054" s="620" t="s">
        <v>1030</v>
      </c>
      <c r="D3054" s="620" t="s">
        <v>1030</v>
      </c>
      <c r="E3054" s="620" t="s">
        <v>1031</v>
      </c>
      <c r="F3054" s="1657" t="s">
        <v>1032</v>
      </c>
      <c r="G3054" s="1658"/>
      <c r="H3054" s="622" t="s">
        <v>1033</v>
      </c>
      <c r="I3054" s="623" t="s">
        <v>1034</v>
      </c>
      <c r="J3054" s="620" t="s">
        <v>1035</v>
      </c>
      <c r="K3054" s="620" t="s">
        <v>1036</v>
      </c>
      <c r="L3054" s="620" t="s">
        <v>1037</v>
      </c>
      <c r="M3054" s="624" t="s">
        <v>1038</v>
      </c>
      <c r="N3054" s="529"/>
      <c r="O3054" s="529"/>
      <c r="P3054" s="529"/>
      <c r="Q3054" s="529"/>
    </row>
    <row r="3055" spans="1:17" s="503" customFormat="1" ht="15">
      <c r="A3055" s="625"/>
      <c r="B3055" s="626" t="s">
        <v>1039</v>
      </c>
      <c r="C3055" s="625" t="s">
        <v>1040</v>
      </c>
      <c r="D3055" s="625" t="s">
        <v>1041</v>
      </c>
      <c r="E3055" s="625" t="s">
        <v>1042</v>
      </c>
      <c r="F3055" s="1659" t="s">
        <v>1043</v>
      </c>
      <c r="G3055" s="1660"/>
      <c r="H3055" s="627" t="s">
        <v>1044</v>
      </c>
      <c r="I3055" s="625" t="s">
        <v>6</v>
      </c>
      <c r="J3055" s="628" t="s">
        <v>1045</v>
      </c>
      <c r="K3055" s="629" t="s">
        <v>1046</v>
      </c>
      <c r="L3055" s="625" t="s">
        <v>1047</v>
      </c>
      <c r="M3055" s="628" t="s">
        <v>1048</v>
      </c>
      <c r="N3055" s="529"/>
      <c r="O3055" s="529"/>
      <c r="P3055" s="529"/>
      <c r="Q3055" s="529"/>
    </row>
    <row r="3056" spans="1:17">
      <c r="A3056" s="625"/>
      <c r="B3056" s="626" t="s">
        <v>1049</v>
      </c>
      <c r="C3056" s="625"/>
      <c r="D3056" s="625"/>
      <c r="E3056" s="625"/>
      <c r="F3056" s="630" t="s">
        <v>1050</v>
      </c>
      <c r="G3056" s="630" t="s">
        <v>1051</v>
      </c>
      <c r="H3056" s="631" t="s">
        <v>1052</v>
      </c>
      <c r="I3056" s="629" t="s">
        <v>1053</v>
      </c>
      <c r="J3056" s="625" t="s">
        <v>6</v>
      </c>
      <c r="K3056" s="629"/>
      <c r="L3056" s="625" t="s">
        <v>1054</v>
      </c>
      <c r="M3056" s="632"/>
    </row>
    <row r="3057" spans="1:17" s="503" customFormat="1" ht="15">
      <c r="A3057" s="625"/>
      <c r="B3057" s="626"/>
      <c r="C3057" s="625"/>
      <c r="D3057" s="625"/>
      <c r="E3057" s="625"/>
      <c r="F3057" s="633" t="s">
        <v>1055</v>
      </c>
      <c r="G3057" s="634" t="s">
        <v>1055</v>
      </c>
      <c r="H3057" s="628" t="s">
        <v>1056</v>
      </c>
      <c r="I3057" s="629" t="s">
        <v>1057</v>
      </c>
      <c r="J3057" s="625" t="s">
        <v>1058</v>
      </c>
      <c r="K3057" s="635"/>
      <c r="L3057" s="636" t="s">
        <v>1059</v>
      </c>
      <c r="M3057" s="632"/>
      <c r="N3057" s="892"/>
      <c r="O3057" s="892"/>
      <c r="P3057" s="892"/>
      <c r="Q3057" s="892"/>
    </row>
    <row r="3058" spans="1:17" s="503" customFormat="1" ht="51">
      <c r="A3058" s="695">
        <v>8</v>
      </c>
      <c r="B3058" s="695" t="s">
        <v>1834</v>
      </c>
      <c r="C3058" s="695" t="s">
        <v>1835</v>
      </c>
      <c r="D3058" s="695" t="s">
        <v>1836</v>
      </c>
      <c r="E3058" s="695" t="s">
        <v>1837</v>
      </c>
      <c r="F3058" s="821" t="s">
        <v>1077</v>
      </c>
      <c r="G3058" s="821"/>
      <c r="H3058" s="821">
        <v>7.7</v>
      </c>
      <c r="I3058" s="821"/>
      <c r="J3058" s="821">
        <v>31.5</v>
      </c>
      <c r="K3058" s="821">
        <v>25.2</v>
      </c>
      <c r="L3058" s="821"/>
      <c r="M3058" s="695" t="s">
        <v>1838</v>
      </c>
    </row>
    <row r="3059" spans="1:17" s="503" customFormat="1" ht="51">
      <c r="A3059" s="695">
        <v>9</v>
      </c>
      <c r="B3059" s="695" t="s">
        <v>1839</v>
      </c>
      <c r="C3059" s="695" t="s">
        <v>1840</v>
      </c>
      <c r="D3059" s="695" t="s">
        <v>1841</v>
      </c>
      <c r="E3059" s="695" t="s">
        <v>1842</v>
      </c>
      <c r="F3059" s="821">
        <v>2</v>
      </c>
      <c r="G3059" s="821"/>
      <c r="H3059" s="821">
        <v>3.6</v>
      </c>
      <c r="I3059" s="821"/>
      <c r="J3059" s="821">
        <v>11.1</v>
      </c>
      <c r="K3059" s="821">
        <v>5</v>
      </c>
      <c r="L3059" s="821"/>
      <c r="M3059" s="695" t="s">
        <v>1843</v>
      </c>
    </row>
    <row r="3060" spans="1:17" s="503" customFormat="1" ht="51">
      <c r="A3060" s="695">
        <v>10</v>
      </c>
      <c r="B3060" s="695" t="s">
        <v>1834</v>
      </c>
      <c r="C3060" s="695" t="s">
        <v>1844</v>
      </c>
      <c r="D3060" s="695" t="s">
        <v>1845</v>
      </c>
      <c r="E3060" s="695" t="s">
        <v>1846</v>
      </c>
      <c r="F3060" s="821">
        <v>700</v>
      </c>
      <c r="G3060" s="821"/>
      <c r="H3060" s="821">
        <v>58.76</v>
      </c>
      <c r="I3060" s="821">
        <v>59.93</v>
      </c>
      <c r="J3060" s="821">
        <v>118.69</v>
      </c>
      <c r="K3060" s="821">
        <v>176.471</v>
      </c>
      <c r="L3060" s="821"/>
      <c r="M3060" s="695" t="s">
        <v>1847</v>
      </c>
    </row>
    <row r="3061" spans="1:17" s="503" customFormat="1" ht="51">
      <c r="A3061" s="695">
        <v>11</v>
      </c>
      <c r="B3061" s="695" t="s">
        <v>1848</v>
      </c>
      <c r="C3061" s="695" t="s">
        <v>1849</v>
      </c>
      <c r="D3061" s="695" t="s">
        <v>1850</v>
      </c>
      <c r="E3061" s="695" t="s">
        <v>1851</v>
      </c>
      <c r="F3061" s="821" t="s">
        <v>1077</v>
      </c>
      <c r="G3061" s="821"/>
      <c r="H3061" s="821">
        <v>39.6</v>
      </c>
      <c r="I3061" s="821"/>
      <c r="J3061" s="821">
        <v>185.3</v>
      </c>
      <c r="K3061" s="821">
        <v>35.299999999999997</v>
      </c>
      <c r="L3061" s="821"/>
      <c r="M3061" s="695" t="s">
        <v>1852</v>
      </c>
    </row>
    <row r="3062" spans="1:17" s="503" customFormat="1" ht="51">
      <c r="A3062" s="695">
        <v>12</v>
      </c>
      <c r="B3062" s="695" t="s">
        <v>1853</v>
      </c>
      <c r="C3062" s="695" t="s">
        <v>1854</v>
      </c>
      <c r="D3062" s="695" t="s">
        <v>1855</v>
      </c>
      <c r="E3062" s="695" t="s">
        <v>1856</v>
      </c>
      <c r="F3062" s="821">
        <v>1</v>
      </c>
      <c r="G3062" s="821"/>
      <c r="H3062" s="821">
        <v>5</v>
      </c>
      <c r="I3062" s="821"/>
      <c r="J3062" s="821">
        <v>14.3</v>
      </c>
      <c r="K3062" s="821">
        <v>4.8</v>
      </c>
      <c r="L3062" s="821"/>
      <c r="M3062" s="695" t="s">
        <v>1857</v>
      </c>
    </row>
    <row r="3063" spans="1:17" s="503" customFormat="1" ht="51">
      <c r="A3063" s="695">
        <v>13</v>
      </c>
      <c r="B3063" s="695" t="s">
        <v>1858</v>
      </c>
      <c r="C3063" s="695" t="s">
        <v>1859</v>
      </c>
      <c r="D3063" s="695" t="s">
        <v>1860</v>
      </c>
      <c r="E3063" s="695" t="s">
        <v>1856</v>
      </c>
      <c r="F3063" s="821">
        <v>1</v>
      </c>
      <c r="G3063" s="821"/>
      <c r="H3063" s="821" t="s">
        <v>1812</v>
      </c>
      <c r="I3063" s="821"/>
      <c r="J3063" s="821" t="s">
        <v>1812</v>
      </c>
      <c r="K3063" s="821" t="s">
        <v>1812</v>
      </c>
      <c r="L3063" s="821"/>
      <c r="M3063" s="695" t="s">
        <v>1861</v>
      </c>
    </row>
    <row r="3064" spans="1:17" s="503" customFormat="1" ht="51">
      <c r="A3064" s="695">
        <v>14</v>
      </c>
      <c r="B3064" s="695" t="s">
        <v>1858</v>
      </c>
      <c r="C3064" s="744" t="s">
        <v>1862</v>
      </c>
      <c r="D3064" s="744" t="s">
        <v>1863</v>
      </c>
      <c r="E3064" s="744" t="s">
        <v>1864</v>
      </c>
      <c r="F3064" s="895">
        <v>4</v>
      </c>
      <c r="G3064" s="895"/>
      <c r="H3064" s="895"/>
      <c r="I3064" s="895">
        <v>4</v>
      </c>
      <c r="J3064" s="895"/>
      <c r="K3064" s="895"/>
      <c r="L3064" s="895"/>
      <c r="M3064" s="744" t="s">
        <v>1865</v>
      </c>
    </row>
    <row r="3065" spans="1:17">
      <c r="A3065" s="896"/>
      <c r="B3065" s="896" t="s">
        <v>6</v>
      </c>
      <c r="C3065" s="896"/>
      <c r="D3065" s="896"/>
      <c r="E3065" s="896"/>
      <c r="F3065" s="897">
        <f>SUM(F3041:F3064)</f>
        <v>776</v>
      </c>
      <c r="G3065" s="897">
        <f t="shared" ref="G3065:K3065" si="17">SUM(G3041:G3064)</f>
        <v>0</v>
      </c>
      <c r="H3065" s="897">
        <f t="shared" si="17"/>
        <v>448.86</v>
      </c>
      <c r="I3065" s="897">
        <f t="shared" si="17"/>
        <v>123.83</v>
      </c>
      <c r="J3065" s="897">
        <f t="shared" si="17"/>
        <v>1074.29</v>
      </c>
      <c r="K3065" s="897">
        <f t="shared" si="17"/>
        <v>671.67099999999994</v>
      </c>
      <c r="L3065" s="897"/>
      <c r="M3065" s="896"/>
    </row>
    <row r="3066" spans="1:17">
      <c r="A3066" s="898"/>
      <c r="B3066" s="898"/>
      <c r="C3066" s="898"/>
      <c r="D3066" s="898"/>
      <c r="E3066" s="898"/>
      <c r="F3066" s="899"/>
      <c r="G3066" s="899"/>
      <c r="H3066" s="899"/>
      <c r="I3066" s="899"/>
      <c r="J3066" s="899"/>
      <c r="K3066" s="899"/>
      <c r="L3066" s="899"/>
      <c r="M3066" s="898"/>
    </row>
    <row r="3067" spans="1:17">
      <c r="A3067" s="898"/>
      <c r="B3067" s="898"/>
      <c r="C3067" s="898"/>
      <c r="D3067" s="898"/>
      <c r="E3067" s="898"/>
      <c r="F3067" s="899"/>
      <c r="G3067" s="899"/>
      <c r="H3067" s="899"/>
      <c r="I3067" s="899"/>
      <c r="J3067" s="899"/>
      <c r="K3067" s="899"/>
      <c r="L3067" s="899"/>
      <c r="M3067" s="898"/>
    </row>
    <row r="3068" spans="1:17">
      <c r="A3068" s="898"/>
      <c r="B3068" s="898"/>
      <c r="C3068" s="898"/>
      <c r="D3068" s="898"/>
      <c r="E3068" s="898"/>
      <c r="F3068" s="899"/>
      <c r="G3068" s="899"/>
      <c r="H3068" s="899"/>
      <c r="I3068" s="899"/>
      <c r="J3068" s="899"/>
      <c r="K3068" s="899"/>
      <c r="L3068" s="899"/>
      <c r="M3068" s="898"/>
    </row>
    <row r="3069" spans="1:17">
      <c r="A3069" s="898"/>
      <c r="B3069" s="898"/>
      <c r="C3069" s="898"/>
      <c r="D3069" s="898"/>
      <c r="E3069" s="898"/>
      <c r="F3069" s="899"/>
      <c r="G3069" s="899"/>
      <c r="H3069" s="899"/>
      <c r="I3069" s="899"/>
      <c r="J3069" s="899"/>
      <c r="K3069" s="899"/>
      <c r="L3069" s="899"/>
      <c r="M3069" s="898"/>
    </row>
    <row r="3070" spans="1:17">
      <c r="A3070" s="898"/>
      <c r="B3070" s="898"/>
      <c r="C3070" s="898"/>
      <c r="D3070" s="898"/>
      <c r="E3070" s="898"/>
      <c r="F3070" s="899"/>
      <c r="G3070" s="899"/>
      <c r="H3070" s="899"/>
      <c r="I3070" s="899"/>
      <c r="J3070" s="899"/>
      <c r="K3070" s="899"/>
      <c r="L3070" s="899"/>
      <c r="M3070" s="898"/>
    </row>
    <row r="3071" spans="1:17">
      <c r="A3071" s="898"/>
      <c r="B3071" s="898"/>
      <c r="C3071" s="898"/>
      <c r="D3071" s="898"/>
      <c r="E3071" s="898"/>
      <c r="F3071" s="899"/>
      <c r="G3071" s="899"/>
      <c r="H3071" s="899"/>
      <c r="I3071" s="899"/>
      <c r="J3071" s="899"/>
      <c r="K3071" s="899"/>
      <c r="L3071" s="899"/>
      <c r="M3071" s="898"/>
    </row>
    <row r="3072" spans="1:17">
      <c r="A3072" s="898"/>
      <c r="B3072" s="898"/>
      <c r="C3072" s="898"/>
      <c r="D3072" s="898"/>
      <c r="E3072" s="898"/>
      <c r="F3072" s="899"/>
      <c r="G3072" s="899"/>
      <c r="H3072" s="899"/>
      <c r="I3072" s="899"/>
      <c r="J3072" s="899"/>
      <c r="K3072" s="899"/>
      <c r="L3072" s="899"/>
      <c r="M3072" s="898"/>
    </row>
    <row r="3073" spans="1:13">
      <c r="A3073" s="1681" t="s">
        <v>907</v>
      </c>
      <c r="B3073" s="1681"/>
      <c r="C3073" s="1681"/>
      <c r="D3073" s="1681"/>
      <c r="E3073" s="1681"/>
      <c r="F3073" s="1681"/>
      <c r="G3073" s="1681"/>
      <c r="H3073" s="1681"/>
      <c r="I3073" s="1681"/>
      <c r="J3073" s="1681"/>
      <c r="K3073" s="1681"/>
      <c r="L3073" s="1681"/>
      <c r="M3073" s="1681"/>
    </row>
    <row r="3074" spans="1:13">
      <c r="A3074" s="1681" t="s">
        <v>908</v>
      </c>
      <c r="B3074" s="1681"/>
      <c r="C3074" s="1681"/>
      <c r="D3074" s="1681"/>
      <c r="E3074" s="1681"/>
      <c r="F3074" s="1681"/>
      <c r="G3074" s="1681"/>
      <c r="H3074" s="1681"/>
      <c r="I3074" s="1681"/>
      <c r="J3074" s="1681"/>
      <c r="K3074" s="1681"/>
      <c r="L3074" s="1681"/>
      <c r="M3074" s="1681"/>
    </row>
    <row r="3075" spans="1:13">
      <c r="A3075" s="1662" t="s">
        <v>1562</v>
      </c>
      <c r="B3075" s="1662"/>
      <c r="C3075" s="1662"/>
      <c r="D3075" s="1662"/>
      <c r="E3075" s="1662"/>
      <c r="F3075" s="1662"/>
      <c r="G3075" s="1662"/>
      <c r="H3075" s="1662"/>
      <c r="I3075" s="1662"/>
      <c r="J3075" s="1662"/>
      <c r="K3075" s="1662"/>
      <c r="L3075" s="1662"/>
      <c r="M3075" s="1662"/>
    </row>
    <row r="3076" spans="1:13">
      <c r="A3076" s="787" t="s">
        <v>1866</v>
      </c>
      <c r="B3076" s="787"/>
      <c r="C3076" s="788"/>
      <c r="D3076" s="788"/>
      <c r="E3076" s="788"/>
      <c r="F3076" s="789"/>
      <c r="G3076" s="790"/>
      <c r="H3076" s="790"/>
      <c r="I3076" s="790"/>
      <c r="J3076" s="791"/>
      <c r="K3076" s="791"/>
      <c r="L3076" s="791"/>
      <c r="M3076" s="791"/>
    </row>
    <row r="3077" spans="1:13">
      <c r="A3077" s="900" t="s">
        <v>1867</v>
      </c>
      <c r="B3077" s="900"/>
      <c r="C3077" s="900"/>
      <c r="D3077" s="900"/>
      <c r="E3077" s="900"/>
      <c r="F3077" s="901"/>
      <c r="G3077" s="901"/>
      <c r="H3077" s="901"/>
      <c r="I3077" s="901"/>
      <c r="J3077" s="901"/>
      <c r="K3077" s="901"/>
      <c r="L3077" s="901"/>
      <c r="M3077" s="901"/>
    </row>
    <row r="3078" spans="1:13">
      <c r="A3078" s="620" t="s">
        <v>910</v>
      </c>
      <c r="B3078" s="621" t="s">
        <v>1029</v>
      </c>
      <c r="C3078" s="620" t="s">
        <v>1030</v>
      </c>
      <c r="D3078" s="620" t="s">
        <v>1030</v>
      </c>
      <c r="E3078" s="620" t="s">
        <v>1031</v>
      </c>
      <c r="F3078" s="1657" t="s">
        <v>1032</v>
      </c>
      <c r="G3078" s="1658"/>
      <c r="H3078" s="622" t="s">
        <v>1033</v>
      </c>
      <c r="I3078" s="623" t="s">
        <v>1034</v>
      </c>
      <c r="J3078" s="620" t="s">
        <v>1035</v>
      </c>
      <c r="K3078" s="620" t="s">
        <v>1036</v>
      </c>
      <c r="L3078" s="620" t="s">
        <v>1037</v>
      </c>
      <c r="M3078" s="624" t="s">
        <v>1038</v>
      </c>
    </row>
    <row r="3079" spans="1:13">
      <c r="A3079" s="625"/>
      <c r="B3079" s="626" t="s">
        <v>1039</v>
      </c>
      <c r="C3079" s="625" t="s">
        <v>1040</v>
      </c>
      <c r="D3079" s="625" t="s">
        <v>1041</v>
      </c>
      <c r="E3079" s="625" t="s">
        <v>1042</v>
      </c>
      <c r="F3079" s="1659" t="s">
        <v>1043</v>
      </c>
      <c r="G3079" s="1660"/>
      <c r="H3079" s="627" t="s">
        <v>1044</v>
      </c>
      <c r="I3079" s="625" t="s">
        <v>6</v>
      </c>
      <c r="J3079" s="628" t="s">
        <v>1045</v>
      </c>
      <c r="K3079" s="629" t="s">
        <v>1046</v>
      </c>
      <c r="L3079" s="625" t="s">
        <v>1047</v>
      </c>
      <c r="M3079" s="628" t="s">
        <v>1048</v>
      </c>
    </row>
    <row r="3080" spans="1:13">
      <c r="A3080" s="625"/>
      <c r="B3080" s="626" t="s">
        <v>1049</v>
      </c>
      <c r="C3080" s="625"/>
      <c r="D3080" s="625"/>
      <c r="E3080" s="625"/>
      <c r="F3080" s="630" t="s">
        <v>1050</v>
      </c>
      <c r="G3080" s="630" t="s">
        <v>1051</v>
      </c>
      <c r="H3080" s="631" t="s">
        <v>1052</v>
      </c>
      <c r="I3080" s="629" t="s">
        <v>1053</v>
      </c>
      <c r="J3080" s="625" t="s">
        <v>6</v>
      </c>
      <c r="K3080" s="629"/>
      <c r="L3080" s="625" t="s">
        <v>1054</v>
      </c>
      <c r="M3080" s="632"/>
    </row>
    <row r="3081" spans="1:13" ht="12.75" customHeight="1">
      <c r="A3081" s="625"/>
      <c r="B3081" s="626"/>
      <c r="C3081" s="625"/>
      <c r="D3081" s="625"/>
      <c r="E3081" s="625"/>
      <c r="F3081" s="633" t="s">
        <v>1055</v>
      </c>
      <c r="G3081" s="634" t="s">
        <v>1055</v>
      </c>
      <c r="H3081" s="628" t="s">
        <v>1056</v>
      </c>
      <c r="I3081" s="629" t="s">
        <v>1057</v>
      </c>
      <c r="J3081" s="625" t="s">
        <v>1058</v>
      </c>
      <c r="K3081" s="635"/>
      <c r="L3081" s="636" t="s">
        <v>1059</v>
      </c>
      <c r="M3081" s="632"/>
    </row>
    <row r="3082" spans="1:13" ht="293.25">
      <c r="A3082" s="739">
        <v>1</v>
      </c>
      <c r="B3082" s="739" t="s">
        <v>1868</v>
      </c>
      <c r="C3082" s="803" t="s">
        <v>1869</v>
      </c>
      <c r="D3082" s="803" t="s">
        <v>1870</v>
      </c>
      <c r="E3082" s="766" t="s">
        <v>1871</v>
      </c>
      <c r="F3082" s="902">
        <v>1500</v>
      </c>
      <c r="G3082" s="902"/>
      <c r="H3082" s="902">
        <v>200</v>
      </c>
      <c r="I3082" s="903">
        <v>2700</v>
      </c>
      <c r="J3082" s="903"/>
      <c r="K3082" s="904"/>
      <c r="L3082" s="905"/>
      <c r="M3082" s="739" t="s">
        <v>1872</v>
      </c>
    </row>
    <row r="3083" spans="1:13" ht="161.25" customHeight="1">
      <c r="A3083" s="743"/>
      <c r="B3083" s="743"/>
      <c r="C3083" s="906"/>
      <c r="D3083" s="906" t="s">
        <v>1873</v>
      </c>
      <c r="E3083" s="744"/>
      <c r="F3083" s="907"/>
      <c r="G3083" s="907"/>
      <c r="H3083" s="907"/>
      <c r="I3083" s="908"/>
      <c r="J3083" s="908"/>
      <c r="K3083" s="909"/>
      <c r="L3083" s="910"/>
      <c r="M3083" s="743"/>
    </row>
    <row r="3084" spans="1:13" ht="15">
      <c r="A3084" s="731"/>
      <c r="B3084" s="731"/>
      <c r="C3084" s="911"/>
      <c r="D3084" s="911"/>
      <c r="E3084" s="819"/>
      <c r="F3084" s="855"/>
      <c r="G3084" s="855"/>
      <c r="H3084" s="855"/>
      <c r="I3084" s="912"/>
      <c r="J3084" s="912"/>
      <c r="K3084" s="913"/>
      <c r="L3084" s="914"/>
      <c r="M3084" s="731"/>
    </row>
    <row r="3085" spans="1:13">
      <c r="A3085" s="1681" t="s">
        <v>907</v>
      </c>
      <c r="B3085" s="1681"/>
      <c r="C3085" s="1681"/>
      <c r="D3085" s="1681"/>
      <c r="E3085" s="1681"/>
      <c r="F3085" s="1681"/>
      <c r="G3085" s="1681"/>
      <c r="H3085" s="1681"/>
      <c r="I3085" s="1681"/>
      <c r="J3085" s="1681"/>
      <c r="K3085" s="1681"/>
      <c r="L3085" s="1681"/>
      <c r="M3085" s="1681"/>
    </row>
    <row r="3086" spans="1:13">
      <c r="A3086" s="1681" t="s">
        <v>908</v>
      </c>
      <c r="B3086" s="1681"/>
      <c r="C3086" s="1681"/>
      <c r="D3086" s="1681"/>
      <c r="E3086" s="1681"/>
      <c r="F3086" s="1681"/>
      <c r="G3086" s="1681"/>
      <c r="H3086" s="1681"/>
      <c r="I3086" s="1681"/>
      <c r="J3086" s="1681"/>
      <c r="K3086" s="1681"/>
      <c r="L3086" s="1681"/>
      <c r="M3086" s="1681"/>
    </row>
    <row r="3087" spans="1:13">
      <c r="A3087" s="1662" t="s">
        <v>1562</v>
      </c>
      <c r="B3087" s="1662"/>
      <c r="C3087" s="1662"/>
      <c r="D3087" s="1662"/>
      <c r="E3087" s="1662"/>
      <c r="F3087" s="1662"/>
      <c r="G3087" s="1662"/>
      <c r="H3087" s="1662"/>
      <c r="I3087" s="1662"/>
      <c r="J3087" s="1662"/>
      <c r="K3087" s="1662"/>
      <c r="L3087" s="1662"/>
      <c r="M3087" s="1662"/>
    </row>
    <row r="3088" spans="1:13">
      <c r="A3088" s="787" t="s">
        <v>1866</v>
      </c>
      <c r="B3088" s="787"/>
      <c r="C3088" s="788"/>
      <c r="D3088" s="788"/>
      <c r="E3088" s="788"/>
      <c r="F3088" s="789"/>
      <c r="G3088" s="790"/>
      <c r="H3088" s="790"/>
      <c r="I3088" s="790"/>
      <c r="J3088" s="791"/>
      <c r="K3088" s="791"/>
      <c r="L3088" s="791"/>
      <c r="M3088" s="791"/>
    </row>
    <row r="3089" spans="1:13">
      <c r="A3089" s="900" t="s">
        <v>1867</v>
      </c>
      <c r="B3089" s="900"/>
      <c r="C3089" s="900"/>
      <c r="D3089" s="900"/>
      <c r="E3089" s="900"/>
      <c r="F3089" s="901"/>
      <c r="G3089" s="901"/>
      <c r="H3089" s="901"/>
      <c r="I3089" s="901"/>
      <c r="J3089" s="901"/>
      <c r="K3089" s="901"/>
      <c r="L3089" s="901"/>
      <c r="M3089" s="901"/>
    </row>
    <row r="3090" spans="1:13">
      <c r="A3090" s="620" t="s">
        <v>910</v>
      </c>
      <c r="B3090" s="621" t="s">
        <v>1029</v>
      </c>
      <c r="C3090" s="620" t="s">
        <v>1030</v>
      </c>
      <c r="D3090" s="620" t="s">
        <v>1030</v>
      </c>
      <c r="E3090" s="620" t="s">
        <v>1031</v>
      </c>
      <c r="F3090" s="1657" t="s">
        <v>1032</v>
      </c>
      <c r="G3090" s="1658"/>
      <c r="H3090" s="622" t="s">
        <v>1033</v>
      </c>
      <c r="I3090" s="623" t="s">
        <v>1034</v>
      </c>
      <c r="J3090" s="620" t="s">
        <v>1035</v>
      </c>
      <c r="K3090" s="620" t="s">
        <v>1036</v>
      </c>
      <c r="L3090" s="620" t="s">
        <v>1037</v>
      </c>
      <c r="M3090" s="624" t="s">
        <v>1038</v>
      </c>
    </row>
    <row r="3091" spans="1:13">
      <c r="A3091" s="625"/>
      <c r="B3091" s="626" t="s">
        <v>1039</v>
      </c>
      <c r="C3091" s="625" t="s">
        <v>1040</v>
      </c>
      <c r="D3091" s="625" t="s">
        <v>1041</v>
      </c>
      <c r="E3091" s="625" t="s">
        <v>1042</v>
      </c>
      <c r="F3091" s="1659" t="s">
        <v>1043</v>
      </c>
      <c r="G3091" s="1660"/>
      <c r="H3091" s="627" t="s">
        <v>1044</v>
      </c>
      <c r="I3091" s="625" t="s">
        <v>6</v>
      </c>
      <c r="J3091" s="628" t="s">
        <v>1045</v>
      </c>
      <c r="K3091" s="629" t="s">
        <v>1046</v>
      </c>
      <c r="L3091" s="625" t="s">
        <v>1047</v>
      </c>
      <c r="M3091" s="628" t="s">
        <v>1048</v>
      </c>
    </row>
    <row r="3092" spans="1:13">
      <c r="A3092" s="625"/>
      <c r="B3092" s="626" t="s">
        <v>1049</v>
      </c>
      <c r="C3092" s="625"/>
      <c r="D3092" s="625"/>
      <c r="E3092" s="625"/>
      <c r="F3092" s="630" t="s">
        <v>1050</v>
      </c>
      <c r="G3092" s="630" t="s">
        <v>1051</v>
      </c>
      <c r="H3092" s="631" t="s">
        <v>1052</v>
      </c>
      <c r="I3092" s="629" t="s">
        <v>1053</v>
      </c>
      <c r="J3092" s="625" t="s">
        <v>6</v>
      </c>
      <c r="K3092" s="629"/>
      <c r="L3092" s="625" t="s">
        <v>1054</v>
      </c>
      <c r="M3092" s="632"/>
    </row>
    <row r="3093" spans="1:13" ht="12.75" customHeight="1">
      <c r="A3093" s="625"/>
      <c r="B3093" s="626"/>
      <c r="C3093" s="625"/>
      <c r="D3093" s="625"/>
      <c r="E3093" s="625"/>
      <c r="F3093" s="633" t="s">
        <v>1055</v>
      </c>
      <c r="G3093" s="634" t="s">
        <v>1055</v>
      </c>
      <c r="H3093" s="628" t="s">
        <v>1056</v>
      </c>
      <c r="I3093" s="629" t="s">
        <v>1057</v>
      </c>
      <c r="J3093" s="625" t="s">
        <v>1058</v>
      </c>
      <c r="K3093" s="635"/>
      <c r="L3093" s="636" t="s">
        <v>1059</v>
      </c>
      <c r="M3093" s="632"/>
    </row>
    <row r="3094" spans="1:13" ht="140.25">
      <c r="A3094" s="739">
        <v>2</v>
      </c>
      <c r="B3094" s="739" t="s">
        <v>1874</v>
      </c>
      <c r="C3094" s="803" t="s">
        <v>1875</v>
      </c>
      <c r="D3094" s="915" t="s">
        <v>1876</v>
      </c>
      <c r="E3094" s="915" t="s">
        <v>1877</v>
      </c>
      <c r="F3094" s="916">
        <v>400</v>
      </c>
      <c r="G3094" s="917"/>
      <c r="H3094" s="918">
        <v>150</v>
      </c>
      <c r="I3094" s="919">
        <v>830</v>
      </c>
      <c r="J3094" s="916"/>
      <c r="K3094" s="915"/>
      <c r="L3094" s="915"/>
      <c r="M3094" s="915" t="s">
        <v>1878</v>
      </c>
    </row>
    <row r="3095" spans="1:13" ht="177.75" customHeight="1">
      <c r="A3095" s="742"/>
      <c r="B3095" s="742"/>
      <c r="C3095" s="920"/>
      <c r="D3095" s="921" t="s">
        <v>1879</v>
      </c>
      <c r="E3095" s="921"/>
      <c r="F3095" s="922"/>
      <c r="G3095" s="923"/>
      <c r="H3095" s="924"/>
      <c r="I3095" s="925"/>
      <c r="J3095" s="922"/>
      <c r="K3095" s="921"/>
      <c r="L3095" s="921"/>
      <c r="M3095" s="921"/>
    </row>
    <row r="3096" spans="1:13" ht="153">
      <c r="A3096" s="926"/>
      <c r="B3096" s="927"/>
      <c r="C3096" s="928"/>
      <c r="D3096" s="927" t="s">
        <v>1880</v>
      </c>
      <c r="E3096" s="927"/>
      <c r="F3096" s="929"/>
      <c r="G3096" s="929"/>
      <c r="H3096" s="930"/>
      <c r="I3096" s="929"/>
      <c r="J3096" s="931"/>
      <c r="K3096" s="927"/>
      <c r="L3096" s="927"/>
      <c r="M3096" s="927"/>
    </row>
    <row r="3097" spans="1:13">
      <c r="A3097" s="1681" t="s">
        <v>907</v>
      </c>
      <c r="B3097" s="1681"/>
      <c r="C3097" s="1681"/>
      <c r="D3097" s="1681"/>
      <c r="E3097" s="1681"/>
      <c r="F3097" s="1681"/>
      <c r="G3097" s="1681"/>
      <c r="H3097" s="1681"/>
      <c r="I3097" s="1681"/>
      <c r="J3097" s="1681"/>
      <c r="K3097" s="1681"/>
      <c r="L3097" s="1681"/>
      <c r="M3097" s="1681"/>
    </row>
    <row r="3098" spans="1:13">
      <c r="A3098" s="1681" t="s">
        <v>908</v>
      </c>
      <c r="B3098" s="1681"/>
      <c r="C3098" s="1681"/>
      <c r="D3098" s="1681"/>
      <c r="E3098" s="1681"/>
      <c r="F3098" s="1681"/>
      <c r="G3098" s="1681"/>
      <c r="H3098" s="1681"/>
      <c r="I3098" s="1681"/>
      <c r="J3098" s="1681"/>
      <c r="K3098" s="1681"/>
      <c r="L3098" s="1681"/>
      <c r="M3098" s="1681"/>
    </row>
    <row r="3099" spans="1:13">
      <c r="A3099" s="1662" t="s">
        <v>1562</v>
      </c>
      <c r="B3099" s="1662"/>
      <c r="C3099" s="1662"/>
      <c r="D3099" s="1662"/>
      <c r="E3099" s="1662"/>
      <c r="F3099" s="1662"/>
      <c r="G3099" s="1662"/>
      <c r="H3099" s="1662"/>
      <c r="I3099" s="1662"/>
      <c r="J3099" s="1662"/>
      <c r="K3099" s="1662"/>
      <c r="L3099" s="1662"/>
      <c r="M3099" s="1662"/>
    </row>
    <row r="3100" spans="1:13">
      <c r="A3100" s="787" t="s">
        <v>1866</v>
      </c>
      <c r="B3100" s="787"/>
      <c r="C3100" s="788"/>
      <c r="D3100" s="788"/>
      <c r="E3100" s="788"/>
      <c r="F3100" s="789"/>
      <c r="G3100" s="790"/>
      <c r="H3100" s="790"/>
      <c r="I3100" s="790"/>
      <c r="J3100" s="791"/>
      <c r="K3100" s="791"/>
      <c r="L3100" s="791"/>
      <c r="M3100" s="791"/>
    </row>
    <row r="3101" spans="1:13">
      <c r="A3101" s="900" t="s">
        <v>1867</v>
      </c>
      <c r="B3101" s="900"/>
      <c r="C3101" s="900"/>
      <c r="D3101" s="900"/>
      <c r="E3101" s="900"/>
      <c r="F3101" s="901"/>
      <c r="G3101" s="901"/>
      <c r="H3101" s="901"/>
      <c r="I3101" s="901"/>
      <c r="J3101" s="901"/>
      <c r="K3101" s="901"/>
      <c r="L3101" s="901"/>
      <c r="M3101" s="901"/>
    </row>
    <row r="3102" spans="1:13">
      <c r="A3102" s="620" t="s">
        <v>910</v>
      </c>
      <c r="B3102" s="621" t="s">
        <v>1029</v>
      </c>
      <c r="C3102" s="620" t="s">
        <v>1030</v>
      </c>
      <c r="D3102" s="620" t="s">
        <v>1030</v>
      </c>
      <c r="E3102" s="620" t="s">
        <v>1031</v>
      </c>
      <c r="F3102" s="1657" t="s">
        <v>1032</v>
      </c>
      <c r="G3102" s="1658"/>
      <c r="H3102" s="622" t="s">
        <v>1033</v>
      </c>
      <c r="I3102" s="623" t="s">
        <v>1034</v>
      </c>
      <c r="J3102" s="620" t="s">
        <v>1035</v>
      </c>
      <c r="K3102" s="620" t="s">
        <v>1036</v>
      </c>
      <c r="L3102" s="620" t="s">
        <v>1037</v>
      </c>
      <c r="M3102" s="624" t="s">
        <v>1038</v>
      </c>
    </row>
    <row r="3103" spans="1:13">
      <c r="A3103" s="625"/>
      <c r="B3103" s="626" t="s">
        <v>1039</v>
      </c>
      <c r="C3103" s="625" t="s">
        <v>1040</v>
      </c>
      <c r="D3103" s="625" t="s">
        <v>1041</v>
      </c>
      <c r="E3103" s="625" t="s">
        <v>1042</v>
      </c>
      <c r="F3103" s="1659" t="s">
        <v>1043</v>
      </c>
      <c r="G3103" s="1660"/>
      <c r="H3103" s="627" t="s">
        <v>1044</v>
      </c>
      <c r="I3103" s="625" t="s">
        <v>6</v>
      </c>
      <c r="J3103" s="628" t="s">
        <v>1045</v>
      </c>
      <c r="K3103" s="629" t="s">
        <v>1046</v>
      </c>
      <c r="L3103" s="625" t="s">
        <v>1047</v>
      </c>
      <c r="M3103" s="628" t="s">
        <v>1048</v>
      </c>
    </row>
    <row r="3104" spans="1:13">
      <c r="A3104" s="625"/>
      <c r="B3104" s="626" t="s">
        <v>1049</v>
      </c>
      <c r="C3104" s="625"/>
      <c r="D3104" s="625"/>
      <c r="E3104" s="625"/>
      <c r="F3104" s="630" t="s">
        <v>1050</v>
      </c>
      <c r="G3104" s="630" t="s">
        <v>1051</v>
      </c>
      <c r="H3104" s="631" t="s">
        <v>1052</v>
      </c>
      <c r="I3104" s="629" t="s">
        <v>1053</v>
      </c>
      <c r="J3104" s="625" t="s">
        <v>6</v>
      </c>
      <c r="K3104" s="629"/>
      <c r="L3104" s="625" t="s">
        <v>1054</v>
      </c>
      <c r="M3104" s="632"/>
    </row>
    <row r="3105" spans="1:13" ht="12.75" customHeight="1">
      <c r="A3105" s="625"/>
      <c r="B3105" s="626"/>
      <c r="C3105" s="625"/>
      <c r="D3105" s="625"/>
      <c r="E3105" s="625"/>
      <c r="F3105" s="633" t="s">
        <v>1055</v>
      </c>
      <c r="G3105" s="634" t="s">
        <v>1055</v>
      </c>
      <c r="H3105" s="628" t="s">
        <v>1056</v>
      </c>
      <c r="I3105" s="629" t="s">
        <v>1057</v>
      </c>
      <c r="J3105" s="625" t="s">
        <v>1058</v>
      </c>
      <c r="K3105" s="635"/>
      <c r="L3105" s="636" t="s">
        <v>1059</v>
      </c>
      <c r="M3105" s="632"/>
    </row>
    <row r="3106" spans="1:13" ht="51">
      <c r="A3106" s="932">
        <v>3</v>
      </c>
      <c r="B3106" s="705" t="s">
        <v>1874</v>
      </c>
      <c r="C3106" s="710" t="s">
        <v>1881</v>
      </c>
      <c r="D3106" s="705" t="s">
        <v>1882</v>
      </c>
      <c r="E3106" s="705" t="s">
        <v>1883</v>
      </c>
      <c r="F3106" s="933">
        <v>100</v>
      </c>
      <c r="G3106" s="933"/>
      <c r="H3106" s="934">
        <v>50</v>
      </c>
      <c r="I3106" s="933">
        <v>300</v>
      </c>
      <c r="J3106" s="935"/>
      <c r="K3106" s="705"/>
      <c r="L3106" s="705"/>
      <c r="M3106" s="705" t="s">
        <v>1884</v>
      </c>
    </row>
    <row r="3107" spans="1:13" ht="76.5">
      <c r="A3107" s="932">
        <v>4</v>
      </c>
      <c r="B3107" s="705" t="s">
        <v>1868</v>
      </c>
      <c r="C3107" s="885" t="s">
        <v>1869</v>
      </c>
      <c r="D3107" s="885" t="s">
        <v>1885</v>
      </c>
      <c r="E3107" s="705" t="s">
        <v>1886</v>
      </c>
      <c r="F3107" s="933">
        <v>100</v>
      </c>
      <c r="G3107" s="933"/>
      <c r="H3107" s="936">
        <v>250</v>
      </c>
      <c r="I3107" s="933">
        <v>450</v>
      </c>
      <c r="J3107" s="935"/>
      <c r="K3107" s="705"/>
      <c r="L3107" s="705"/>
      <c r="M3107" s="705" t="s">
        <v>1887</v>
      </c>
    </row>
    <row r="3108" spans="1:13" ht="63.75">
      <c r="A3108" s="932">
        <v>5</v>
      </c>
      <c r="B3108" s="705" t="s">
        <v>1888</v>
      </c>
      <c r="C3108" s="705" t="s">
        <v>1889</v>
      </c>
      <c r="D3108" s="885" t="s">
        <v>1890</v>
      </c>
      <c r="E3108" s="705" t="s">
        <v>1886</v>
      </c>
      <c r="F3108" s="933">
        <v>90</v>
      </c>
      <c r="G3108" s="933"/>
      <c r="H3108" s="936">
        <v>10</v>
      </c>
      <c r="I3108" s="933">
        <v>160</v>
      </c>
      <c r="J3108" s="935"/>
      <c r="K3108" s="705"/>
      <c r="L3108" s="705"/>
      <c r="M3108" s="705" t="s">
        <v>1891</v>
      </c>
    </row>
    <row r="3109" spans="1:13" ht="51">
      <c r="A3109" s="932">
        <v>6</v>
      </c>
      <c r="B3109" s="705" t="s">
        <v>1868</v>
      </c>
      <c r="C3109" s="885" t="s">
        <v>1869</v>
      </c>
      <c r="D3109" s="885" t="s">
        <v>1892</v>
      </c>
      <c r="E3109" s="705" t="s">
        <v>1893</v>
      </c>
      <c r="F3109" s="933">
        <v>200</v>
      </c>
      <c r="G3109" s="933"/>
      <c r="H3109" s="934">
        <v>5</v>
      </c>
      <c r="I3109" s="933">
        <v>305</v>
      </c>
      <c r="J3109" s="935"/>
      <c r="K3109" s="806">
        <v>5</v>
      </c>
      <c r="L3109" s="705"/>
      <c r="M3109" s="705" t="s">
        <v>1894</v>
      </c>
    </row>
    <row r="3110" spans="1:13" ht="89.25">
      <c r="A3110" s="932">
        <v>7</v>
      </c>
      <c r="B3110" s="705" t="s">
        <v>1868</v>
      </c>
      <c r="C3110" s="885" t="s">
        <v>1895</v>
      </c>
      <c r="D3110" s="885" t="s">
        <v>1896</v>
      </c>
      <c r="E3110" s="705" t="s">
        <v>1897</v>
      </c>
      <c r="F3110" s="933" t="s">
        <v>1077</v>
      </c>
      <c r="G3110" s="933"/>
      <c r="H3110" s="936">
        <v>160</v>
      </c>
      <c r="I3110" s="933">
        <v>960</v>
      </c>
      <c r="J3110" s="935"/>
      <c r="K3110" s="806">
        <v>20</v>
      </c>
      <c r="L3110" s="705"/>
      <c r="M3110" s="705" t="s">
        <v>1898</v>
      </c>
    </row>
    <row r="3111" spans="1:13" ht="51">
      <c r="A3111" s="932">
        <v>8</v>
      </c>
      <c r="B3111" s="705" t="s">
        <v>1899</v>
      </c>
      <c r="C3111" s="885" t="s">
        <v>1229</v>
      </c>
      <c r="D3111" s="885" t="s">
        <v>1900</v>
      </c>
      <c r="E3111" s="705" t="s">
        <v>1901</v>
      </c>
      <c r="F3111" s="933">
        <v>50</v>
      </c>
      <c r="G3111" s="933"/>
      <c r="H3111" s="936">
        <v>30</v>
      </c>
      <c r="I3111" s="933">
        <v>55</v>
      </c>
      <c r="J3111" s="935"/>
      <c r="K3111" s="806">
        <v>15</v>
      </c>
      <c r="L3111" s="705"/>
      <c r="M3111" s="705" t="s">
        <v>1902</v>
      </c>
    </row>
    <row r="3112" spans="1:13" ht="51.75" thickBot="1">
      <c r="A3112" s="932">
        <v>9</v>
      </c>
      <c r="B3112" s="705" t="s">
        <v>1903</v>
      </c>
      <c r="C3112" s="885" t="s">
        <v>1904</v>
      </c>
      <c r="D3112" s="885" t="s">
        <v>1905</v>
      </c>
      <c r="E3112" s="885" t="s">
        <v>1906</v>
      </c>
      <c r="F3112" s="933">
        <v>60</v>
      </c>
      <c r="G3112" s="933"/>
      <c r="H3112" s="936">
        <v>100</v>
      </c>
      <c r="I3112" s="933">
        <v>200</v>
      </c>
      <c r="J3112" s="935"/>
      <c r="K3112" s="806"/>
      <c r="L3112" s="705"/>
      <c r="M3112" s="705" t="s">
        <v>1907</v>
      </c>
    </row>
    <row r="3113" spans="1:13" ht="13.5" thickBot="1">
      <c r="A3113" s="937"/>
      <c r="B3113" s="938"/>
      <c r="C3113" s="939" t="s">
        <v>6</v>
      </c>
      <c r="D3113" s="772"/>
      <c r="E3113" s="772"/>
      <c r="F3113" s="683">
        <f t="shared" ref="F3113:L3113" si="18">SUM(F3082:F3112)</f>
        <v>2500</v>
      </c>
      <c r="G3113" s="683">
        <f t="shared" si="18"/>
        <v>0</v>
      </c>
      <c r="H3113" s="683">
        <f t="shared" si="18"/>
        <v>955</v>
      </c>
      <c r="I3113" s="683">
        <f t="shared" si="18"/>
        <v>5960</v>
      </c>
      <c r="J3113" s="683">
        <f t="shared" si="18"/>
        <v>0</v>
      </c>
      <c r="K3113" s="683">
        <f t="shared" si="18"/>
        <v>40</v>
      </c>
      <c r="L3113" s="683">
        <f t="shared" si="18"/>
        <v>0</v>
      </c>
      <c r="M3113" s="686"/>
    </row>
    <row r="3114" spans="1:13">
      <c r="A3114" s="940"/>
      <c r="B3114" s="818"/>
      <c r="C3114" s="941"/>
      <c r="D3114" s="940"/>
      <c r="E3114" s="940"/>
      <c r="F3114" s="691"/>
      <c r="G3114" s="691"/>
      <c r="H3114" s="691"/>
      <c r="I3114" s="691"/>
      <c r="J3114" s="691"/>
      <c r="K3114" s="691"/>
      <c r="L3114" s="691"/>
      <c r="M3114" s="688"/>
    </row>
    <row r="3115" spans="1:13">
      <c r="A3115" s="940"/>
      <c r="B3115" s="818"/>
      <c r="C3115" s="941"/>
      <c r="D3115" s="940"/>
      <c r="E3115" s="940"/>
      <c r="F3115" s="691"/>
      <c r="G3115" s="691"/>
      <c r="H3115" s="691"/>
      <c r="I3115" s="691"/>
      <c r="J3115" s="691"/>
      <c r="K3115" s="691"/>
      <c r="L3115" s="691"/>
      <c r="M3115" s="688"/>
    </row>
    <row r="3116" spans="1:13">
      <c r="A3116" s="1681" t="s">
        <v>907</v>
      </c>
      <c r="B3116" s="1681"/>
      <c r="C3116" s="1681"/>
      <c r="D3116" s="1681"/>
      <c r="E3116" s="1681"/>
      <c r="F3116" s="1681"/>
      <c r="G3116" s="1681"/>
      <c r="H3116" s="1681"/>
      <c r="I3116" s="1681"/>
      <c r="J3116" s="1681"/>
      <c r="K3116" s="1681"/>
      <c r="L3116" s="1681"/>
      <c r="M3116" s="1681"/>
    </row>
    <row r="3117" spans="1:13">
      <c r="A3117" s="1681" t="s">
        <v>908</v>
      </c>
      <c r="B3117" s="1681"/>
      <c r="C3117" s="1681"/>
      <c r="D3117" s="1681"/>
      <c r="E3117" s="1681"/>
      <c r="F3117" s="1681"/>
      <c r="G3117" s="1681"/>
      <c r="H3117" s="1681"/>
      <c r="I3117" s="1681"/>
      <c r="J3117" s="1681"/>
      <c r="K3117" s="1681"/>
      <c r="L3117" s="1681"/>
      <c r="M3117" s="1681"/>
    </row>
    <row r="3118" spans="1:13">
      <c r="A3118" s="873" t="s">
        <v>1908</v>
      </c>
      <c r="B3118" s="873"/>
      <c r="C3118" s="873"/>
      <c r="D3118" s="873"/>
      <c r="E3118" s="873"/>
      <c r="F3118" s="873"/>
      <c r="G3118" s="873"/>
      <c r="H3118" s="873"/>
      <c r="I3118" s="873"/>
      <c r="J3118" s="873"/>
      <c r="K3118" s="873"/>
      <c r="L3118" s="873"/>
      <c r="M3118" s="786"/>
    </row>
    <row r="3119" spans="1:13">
      <c r="A3119" s="787" t="s">
        <v>1909</v>
      </c>
      <c r="B3119" s="787"/>
      <c r="C3119" s="788"/>
      <c r="D3119" s="788"/>
      <c r="E3119" s="788"/>
      <c r="F3119" s="789"/>
      <c r="G3119" s="790"/>
      <c r="H3119" s="790"/>
      <c r="I3119" s="790"/>
      <c r="J3119" s="791"/>
      <c r="K3119" s="791"/>
      <c r="L3119" s="791"/>
      <c r="M3119" s="791"/>
    </row>
    <row r="3120" spans="1:13">
      <c r="A3120" s="900" t="s">
        <v>1910</v>
      </c>
      <c r="B3120" s="900"/>
      <c r="C3120" s="900"/>
      <c r="D3120" s="900"/>
      <c r="E3120" s="900"/>
      <c r="F3120" s="901"/>
      <c r="G3120" s="901"/>
      <c r="H3120" s="901"/>
      <c r="I3120" s="901"/>
      <c r="J3120" s="901"/>
      <c r="K3120" s="901"/>
      <c r="L3120" s="901"/>
      <c r="M3120" s="901"/>
    </row>
    <row r="3121" spans="1:13">
      <c r="A3121" s="620" t="s">
        <v>910</v>
      </c>
      <c r="B3121" s="621" t="s">
        <v>1029</v>
      </c>
      <c r="C3121" s="620" t="s">
        <v>1030</v>
      </c>
      <c r="D3121" s="620" t="s">
        <v>1030</v>
      </c>
      <c r="E3121" s="620" t="s">
        <v>1031</v>
      </c>
      <c r="F3121" s="1657" t="s">
        <v>1032</v>
      </c>
      <c r="G3121" s="1658"/>
      <c r="H3121" s="622" t="s">
        <v>1033</v>
      </c>
      <c r="I3121" s="623" t="s">
        <v>1034</v>
      </c>
      <c r="J3121" s="620" t="s">
        <v>1035</v>
      </c>
      <c r="K3121" s="620" t="s">
        <v>1036</v>
      </c>
      <c r="L3121" s="620" t="s">
        <v>1037</v>
      </c>
      <c r="M3121" s="624" t="s">
        <v>1038</v>
      </c>
    </row>
    <row r="3122" spans="1:13">
      <c r="A3122" s="625"/>
      <c r="B3122" s="626" t="s">
        <v>1039</v>
      </c>
      <c r="C3122" s="625" t="s">
        <v>1040</v>
      </c>
      <c r="D3122" s="625" t="s">
        <v>1041</v>
      </c>
      <c r="E3122" s="625" t="s">
        <v>1042</v>
      </c>
      <c r="F3122" s="1659" t="s">
        <v>1043</v>
      </c>
      <c r="G3122" s="1660"/>
      <c r="H3122" s="627" t="s">
        <v>1044</v>
      </c>
      <c r="I3122" s="625" t="s">
        <v>6</v>
      </c>
      <c r="J3122" s="628" t="s">
        <v>1045</v>
      </c>
      <c r="K3122" s="629" t="s">
        <v>1046</v>
      </c>
      <c r="L3122" s="625" t="s">
        <v>1047</v>
      </c>
      <c r="M3122" s="628" t="s">
        <v>1048</v>
      </c>
    </row>
    <row r="3123" spans="1:13" ht="12.75" customHeight="1">
      <c r="A3123" s="625"/>
      <c r="B3123" s="626" t="s">
        <v>1049</v>
      </c>
      <c r="C3123" s="625"/>
      <c r="D3123" s="625"/>
      <c r="E3123" s="625"/>
      <c r="F3123" s="630" t="s">
        <v>1050</v>
      </c>
      <c r="G3123" s="630" t="s">
        <v>1051</v>
      </c>
      <c r="H3123" s="631" t="s">
        <v>1052</v>
      </c>
      <c r="I3123" s="629" t="s">
        <v>1053</v>
      </c>
      <c r="J3123" s="625" t="s">
        <v>6</v>
      </c>
      <c r="K3123" s="629"/>
      <c r="L3123" s="625" t="s">
        <v>1054</v>
      </c>
      <c r="M3123" s="632"/>
    </row>
    <row r="3124" spans="1:13">
      <c r="A3124" s="625"/>
      <c r="B3124" s="626"/>
      <c r="C3124" s="625"/>
      <c r="D3124" s="625"/>
      <c r="E3124" s="625"/>
      <c r="F3124" s="633" t="s">
        <v>1055</v>
      </c>
      <c r="G3124" s="634" t="s">
        <v>1055</v>
      </c>
      <c r="H3124" s="628" t="s">
        <v>1056</v>
      </c>
      <c r="I3124" s="629" t="s">
        <v>1057</v>
      </c>
      <c r="J3124" s="625" t="s">
        <v>1058</v>
      </c>
      <c r="K3124" s="635"/>
      <c r="L3124" s="636" t="s">
        <v>1059</v>
      </c>
      <c r="M3124" s="632"/>
    </row>
    <row r="3125" spans="1:13" ht="25.5">
      <c r="A3125" s="739">
        <v>1</v>
      </c>
      <c r="B3125" s="1679" t="s">
        <v>1911</v>
      </c>
      <c r="C3125" s="739" t="s">
        <v>1912</v>
      </c>
      <c r="D3125" s="740" t="s">
        <v>1913</v>
      </c>
      <c r="E3125" s="695" t="s">
        <v>1914</v>
      </c>
      <c r="F3125" s="721" t="s">
        <v>1077</v>
      </c>
      <c r="G3125" s="721"/>
      <c r="H3125" s="722"/>
      <c r="I3125" s="721">
        <v>14.25</v>
      </c>
      <c r="J3125" s="721"/>
      <c r="K3125" s="721">
        <v>14.25</v>
      </c>
      <c r="L3125" s="721"/>
      <c r="M3125" s="693" t="s">
        <v>1915</v>
      </c>
    </row>
    <row r="3126" spans="1:13" ht="25.5">
      <c r="A3126" s="743"/>
      <c r="B3126" s="1680"/>
      <c r="C3126" s="743"/>
      <c r="D3126" s="740" t="s">
        <v>1916</v>
      </c>
      <c r="E3126" s="695" t="s">
        <v>1917</v>
      </c>
      <c r="F3126" s="721" t="s">
        <v>1077</v>
      </c>
      <c r="G3126" s="721"/>
      <c r="H3126" s="722"/>
      <c r="I3126" s="721">
        <v>40</v>
      </c>
      <c r="J3126" s="721"/>
      <c r="K3126" s="721">
        <v>40</v>
      </c>
      <c r="L3126" s="721"/>
      <c r="M3126" s="693" t="s">
        <v>1918</v>
      </c>
    </row>
    <row r="3127" spans="1:13" ht="51">
      <c r="A3127" s="743">
        <v>2</v>
      </c>
      <c r="B3127" s="927" t="s">
        <v>1919</v>
      </c>
      <c r="C3127" s="743" t="s">
        <v>1920</v>
      </c>
      <c r="D3127" s="695" t="s">
        <v>1921</v>
      </c>
      <c r="E3127" s="695" t="s">
        <v>1922</v>
      </c>
      <c r="F3127" s="721">
        <v>1</v>
      </c>
      <c r="G3127" s="721"/>
      <c r="H3127" s="722"/>
      <c r="I3127" s="721">
        <v>2</v>
      </c>
      <c r="J3127" s="721"/>
      <c r="K3127" s="721">
        <v>2</v>
      </c>
      <c r="L3127" s="721"/>
      <c r="M3127" s="693" t="s">
        <v>1923</v>
      </c>
    </row>
    <row r="3128" spans="1:13" ht="76.5">
      <c r="A3128" s="693">
        <v>3</v>
      </c>
      <c r="B3128" s="927" t="s">
        <v>1919</v>
      </c>
      <c r="C3128" s="695" t="s">
        <v>1924</v>
      </c>
      <c r="D3128" s="695" t="s">
        <v>1925</v>
      </c>
      <c r="E3128" s="695" t="s">
        <v>1926</v>
      </c>
      <c r="F3128" s="721">
        <v>1</v>
      </c>
      <c r="G3128" s="721"/>
      <c r="H3128" s="722"/>
      <c r="I3128" s="721">
        <v>1.0780000000000001</v>
      </c>
      <c r="J3128" s="721"/>
      <c r="K3128" s="721">
        <v>1.0780000000000001</v>
      </c>
      <c r="L3128" s="721"/>
      <c r="M3128" s="693" t="s">
        <v>1927</v>
      </c>
    </row>
    <row r="3129" spans="1:13" ht="90" customHeight="1">
      <c r="A3129" s="693">
        <v>4</v>
      </c>
      <c r="B3129" s="705" t="s">
        <v>1928</v>
      </c>
      <c r="C3129" s="693" t="s">
        <v>1929</v>
      </c>
      <c r="D3129" s="695" t="s">
        <v>1930</v>
      </c>
      <c r="E3129" s="701" t="s">
        <v>1931</v>
      </c>
      <c r="F3129" s="721" t="s">
        <v>1077</v>
      </c>
      <c r="G3129" s="721"/>
      <c r="H3129" s="722"/>
      <c r="I3129" s="721">
        <v>1.1000000000000001</v>
      </c>
      <c r="J3129" s="721">
        <v>1.1000000000000001</v>
      </c>
      <c r="K3129" s="721">
        <v>1.1000000000000001</v>
      </c>
      <c r="L3129" s="721"/>
      <c r="M3129" s="693" t="s">
        <v>1932</v>
      </c>
    </row>
    <row r="3130" spans="1:13" ht="51">
      <c r="A3130" s="693">
        <v>5</v>
      </c>
      <c r="B3130" s="705" t="s">
        <v>1933</v>
      </c>
      <c r="C3130" s="693" t="s">
        <v>1934</v>
      </c>
      <c r="D3130" s="694" t="s">
        <v>1935</v>
      </c>
      <c r="E3130" s="695" t="s">
        <v>1936</v>
      </c>
      <c r="F3130" s="721">
        <v>1</v>
      </c>
      <c r="G3130" s="721"/>
      <c r="H3130" s="721"/>
      <c r="I3130" s="721">
        <v>1.0349999999999999</v>
      </c>
      <c r="J3130" s="721"/>
      <c r="K3130" s="721">
        <v>1.0349999999999999</v>
      </c>
      <c r="L3130" s="721"/>
      <c r="M3130" s="693" t="s">
        <v>1937</v>
      </c>
    </row>
    <row r="3131" spans="1:13" ht="51">
      <c r="A3131" s="693">
        <v>6</v>
      </c>
      <c r="B3131" s="705" t="s">
        <v>1938</v>
      </c>
      <c r="C3131" s="693" t="s">
        <v>1939</v>
      </c>
      <c r="D3131" s="694" t="s">
        <v>1940</v>
      </c>
      <c r="E3131" s="695" t="s">
        <v>1941</v>
      </c>
      <c r="F3131" s="721" t="s">
        <v>1077</v>
      </c>
      <c r="G3131" s="721"/>
      <c r="H3131" s="721"/>
      <c r="I3131" s="721">
        <v>11.5</v>
      </c>
      <c r="J3131" s="721"/>
      <c r="K3131" s="721">
        <v>11.5</v>
      </c>
      <c r="L3131" s="721"/>
      <c r="M3131" s="693" t="s">
        <v>1942</v>
      </c>
    </row>
    <row r="3132" spans="1:13" ht="51">
      <c r="A3132" s="693">
        <v>7</v>
      </c>
      <c r="B3132" s="705" t="s">
        <v>1943</v>
      </c>
      <c r="C3132" s="693" t="s">
        <v>1944</v>
      </c>
      <c r="D3132" s="694" t="s">
        <v>1945</v>
      </c>
      <c r="E3132" s="695" t="s">
        <v>1946</v>
      </c>
      <c r="F3132" s="721" t="s">
        <v>1077</v>
      </c>
      <c r="G3132" s="721"/>
      <c r="H3132" s="721"/>
      <c r="I3132" s="721">
        <v>15</v>
      </c>
      <c r="J3132" s="721"/>
      <c r="K3132" s="721">
        <v>15</v>
      </c>
      <c r="L3132" s="721"/>
      <c r="M3132" s="693" t="s">
        <v>1947</v>
      </c>
    </row>
    <row r="3133" spans="1:13" ht="51">
      <c r="A3133" s="693">
        <v>8</v>
      </c>
      <c r="B3133" s="705" t="s">
        <v>1948</v>
      </c>
      <c r="C3133" s="693" t="s">
        <v>1949</v>
      </c>
      <c r="D3133" s="694" t="s">
        <v>1950</v>
      </c>
      <c r="E3133" s="695" t="s">
        <v>1951</v>
      </c>
      <c r="F3133" s="721" t="s">
        <v>1077</v>
      </c>
      <c r="G3133" s="721"/>
      <c r="H3133" s="721"/>
      <c r="I3133" s="721">
        <v>8</v>
      </c>
      <c r="J3133" s="721"/>
      <c r="K3133" s="721">
        <v>8</v>
      </c>
      <c r="L3133" s="721"/>
      <c r="M3133" s="693" t="s">
        <v>1952</v>
      </c>
    </row>
    <row r="3134" spans="1:13">
      <c r="A3134" s="1681" t="s">
        <v>907</v>
      </c>
      <c r="B3134" s="1681"/>
      <c r="C3134" s="1681"/>
      <c r="D3134" s="1681"/>
      <c r="E3134" s="1681"/>
      <c r="F3134" s="1681"/>
      <c r="G3134" s="1681"/>
      <c r="H3134" s="1681"/>
      <c r="I3134" s="1681"/>
      <c r="J3134" s="1681"/>
      <c r="K3134" s="1681"/>
      <c r="L3134" s="1681"/>
      <c r="M3134" s="1681"/>
    </row>
    <row r="3135" spans="1:13">
      <c r="A3135" s="1681" t="s">
        <v>908</v>
      </c>
      <c r="B3135" s="1681"/>
      <c r="C3135" s="1681"/>
      <c r="D3135" s="1681"/>
      <c r="E3135" s="1681"/>
      <c r="F3135" s="1681"/>
      <c r="G3135" s="1681"/>
      <c r="H3135" s="1681"/>
      <c r="I3135" s="1681"/>
      <c r="J3135" s="1681"/>
      <c r="K3135" s="1681"/>
      <c r="L3135" s="1681"/>
      <c r="M3135" s="1681"/>
    </row>
    <row r="3136" spans="1:13">
      <c r="A3136" s="873" t="s">
        <v>1908</v>
      </c>
      <c r="B3136" s="873"/>
      <c r="C3136" s="873"/>
      <c r="D3136" s="873"/>
      <c r="E3136" s="873"/>
      <c r="F3136" s="873"/>
      <c r="G3136" s="873"/>
      <c r="H3136" s="873"/>
      <c r="I3136" s="873"/>
      <c r="J3136" s="873"/>
      <c r="K3136" s="873"/>
      <c r="L3136" s="873"/>
      <c r="M3136" s="786"/>
    </row>
    <row r="3137" spans="1:13">
      <c r="A3137" s="787" t="s">
        <v>1909</v>
      </c>
      <c r="B3137" s="787"/>
      <c r="C3137" s="788"/>
      <c r="D3137" s="788"/>
      <c r="E3137" s="788"/>
      <c r="F3137" s="789"/>
      <c r="G3137" s="790"/>
      <c r="H3137" s="790"/>
      <c r="I3137" s="790"/>
      <c r="J3137" s="791"/>
      <c r="K3137" s="791"/>
      <c r="L3137" s="791"/>
      <c r="M3137" s="791"/>
    </row>
    <row r="3138" spans="1:13">
      <c r="A3138" s="900" t="s">
        <v>1910</v>
      </c>
      <c r="B3138" s="900"/>
      <c r="C3138" s="900"/>
      <c r="D3138" s="900"/>
      <c r="E3138" s="900"/>
      <c r="F3138" s="901"/>
      <c r="G3138" s="901"/>
      <c r="H3138" s="901"/>
      <c r="I3138" s="901"/>
      <c r="J3138" s="901"/>
      <c r="K3138" s="901"/>
      <c r="L3138" s="901"/>
      <c r="M3138" s="901"/>
    </row>
    <row r="3139" spans="1:13">
      <c r="A3139" s="620" t="s">
        <v>910</v>
      </c>
      <c r="B3139" s="621" t="s">
        <v>1029</v>
      </c>
      <c r="C3139" s="620" t="s">
        <v>1030</v>
      </c>
      <c r="D3139" s="620" t="s">
        <v>1030</v>
      </c>
      <c r="E3139" s="620" t="s">
        <v>1031</v>
      </c>
      <c r="F3139" s="1657" t="s">
        <v>1032</v>
      </c>
      <c r="G3139" s="1658"/>
      <c r="H3139" s="622" t="s">
        <v>1033</v>
      </c>
      <c r="I3139" s="623" t="s">
        <v>1034</v>
      </c>
      <c r="J3139" s="620" t="s">
        <v>1035</v>
      </c>
      <c r="K3139" s="620" t="s">
        <v>1036</v>
      </c>
      <c r="L3139" s="620" t="s">
        <v>1037</v>
      </c>
      <c r="M3139" s="624" t="s">
        <v>1038</v>
      </c>
    </row>
    <row r="3140" spans="1:13">
      <c r="A3140" s="625"/>
      <c r="B3140" s="626" t="s">
        <v>1039</v>
      </c>
      <c r="C3140" s="625" t="s">
        <v>1040</v>
      </c>
      <c r="D3140" s="625" t="s">
        <v>1041</v>
      </c>
      <c r="E3140" s="625" t="s">
        <v>1042</v>
      </c>
      <c r="F3140" s="1659" t="s">
        <v>1043</v>
      </c>
      <c r="G3140" s="1660"/>
      <c r="H3140" s="627" t="s">
        <v>1044</v>
      </c>
      <c r="I3140" s="625" t="s">
        <v>6</v>
      </c>
      <c r="J3140" s="628" t="s">
        <v>1045</v>
      </c>
      <c r="K3140" s="629" t="s">
        <v>1046</v>
      </c>
      <c r="L3140" s="625" t="s">
        <v>1047</v>
      </c>
      <c r="M3140" s="628" t="s">
        <v>1048</v>
      </c>
    </row>
    <row r="3141" spans="1:13" ht="12.75" customHeight="1">
      <c r="A3141" s="625"/>
      <c r="B3141" s="626" t="s">
        <v>1049</v>
      </c>
      <c r="C3141" s="625"/>
      <c r="D3141" s="625"/>
      <c r="E3141" s="625"/>
      <c r="F3141" s="630" t="s">
        <v>1050</v>
      </c>
      <c r="G3141" s="630" t="s">
        <v>1051</v>
      </c>
      <c r="H3141" s="631" t="s">
        <v>1052</v>
      </c>
      <c r="I3141" s="629" t="s">
        <v>1053</v>
      </c>
      <c r="J3141" s="625" t="s">
        <v>6</v>
      </c>
      <c r="K3141" s="629"/>
      <c r="L3141" s="625" t="s">
        <v>1054</v>
      </c>
      <c r="M3141" s="632"/>
    </row>
    <row r="3142" spans="1:13">
      <c r="A3142" s="625"/>
      <c r="B3142" s="626"/>
      <c r="C3142" s="625"/>
      <c r="D3142" s="625"/>
      <c r="E3142" s="625"/>
      <c r="F3142" s="633" t="s">
        <v>1055</v>
      </c>
      <c r="G3142" s="634" t="s">
        <v>1055</v>
      </c>
      <c r="H3142" s="628" t="s">
        <v>1056</v>
      </c>
      <c r="I3142" s="629" t="s">
        <v>1057</v>
      </c>
      <c r="J3142" s="625" t="s">
        <v>1058</v>
      </c>
      <c r="K3142" s="635"/>
      <c r="L3142" s="636" t="s">
        <v>1059</v>
      </c>
      <c r="M3142" s="632"/>
    </row>
    <row r="3143" spans="1:13" ht="51">
      <c r="A3143" s="693">
        <v>9</v>
      </c>
      <c r="B3143" s="705" t="s">
        <v>1953</v>
      </c>
      <c r="C3143" s="693" t="s">
        <v>1954</v>
      </c>
      <c r="D3143" s="695" t="s">
        <v>1955</v>
      </c>
      <c r="E3143" s="695" t="s">
        <v>1931</v>
      </c>
      <c r="F3143" s="721" t="s">
        <v>1077</v>
      </c>
      <c r="G3143" s="721"/>
      <c r="H3143" s="721"/>
      <c r="I3143" s="721">
        <v>5</v>
      </c>
      <c r="J3143" s="721"/>
      <c r="K3143" s="721">
        <v>5</v>
      </c>
      <c r="L3143" s="721"/>
      <c r="M3143" s="693" t="s">
        <v>1956</v>
      </c>
    </row>
    <row r="3144" spans="1:13" ht="13.5" thickBot="1">
      <c r="A3144" s="942"/>
      <c r="B3144" s="943"/>
      <c r="C3144" s="887" t="s">
        <v>6</v>
      </c>
      <c r="D3144" s="944"/>
      <c r="E3144" s="945"/>
      <c r="F3144" s="946">
        <f>SUM(F3125:F3143)</f>
        <v>3</v>
      </c>
      <c r="G3144" s="946">
        <f t="shared" ref="G3144:J3144" si="19">SUM(G3125:G3143)</f>
        <v>0</v>
      </c>
      <c r="H3144" s="946">
        <f t="shared" si="19"/>
        <v>0</v>
      </c>
      <c r="I3144" s="946">
        <f t="shared" si="19"/>
        <v>98.962999999999994</v>
      </c>
      <c r="J3144" s="946">
        <f t="shared" si="19"/>
        <v>1.1000000000000001</v>
      </c>
      <c r="K3144" s="947"/>
      <c r="L3144" s="943"/>
      <c r="M3144" s="948"/>
    </row>
    <row r="3145" spans="1:13">
      <c r="A3145" s="791"/>
      <c r="B3145" s="791"/>
    </row>
    <row r="3146" spans="1:13">
      <c r="A3146" s="688"/>
      <c r="B3146" s="688"/>
    </row>
    <row r="3177" spans="1:13">
      <c r="A3177" s="1681" t="s">
        <v>907</v>
      </c>
      <c r="B3177" s="1681"/>
      <c r="C3177" s="1681"/>
      <c r="D3177" s="1681"/>
      <c r="E3177" s="1681"/>
      <c r="F3177" s="1681"/>
      <c r="G3177" s="1681"/>
      <c r="H3177" s="1681"/>
      <c r="I3177" s="1681"/>
      <c r="J3177" s="1681"/>
      <c r="K3177" s="1681"/>
      <c r="L3177" s="1681"/>
      <c r="M3177" s="1681"/>
    </row>
    <row r="3178" spans="1:13">
      <c r="A3178" s="1681" t="s">
        <v>908</v>
      </c>
      <c r="B3178" s="1681"/>
      <c r="C3178" s="1681"/>
      <c r="D3178" s="1681"/>
      <c r="E3178" s="1681"/>
      <c r="F3178" s="1681"/>
      <c r="G3178" s="1681"/>
      <c r="H3178" s="1681"/>
      <c r="I3178" s="1681"/>
      <c r="J3178" s="1681"/>
      <c r="K3178" s="1681"/>
      <c r="L3178" s="1681"/>
      <c r="M3178" s="1681"/>
    </row>
    <row r="3179" spans="1:13">
      <c r="A3179" s="873" t="s">
        <v>1908</v>
      </c>
      <c r="B3179" s="873"/>
      <c r="C3179" s="873"/>
      <c r="D3179" s="873"/>
      <c r="E3179" s="873"/>
      <c r="F3179" s="873"/>
      <c r="G3179" s="873"/>
      <c r="H3179" s="873"/>
      <c r="I3179" s="873"/>
      <c r="J3179" s="873"/>
      <c r="K3179" s="873"/>
      <c r="L3179" s="873"/>
      <c r="M3179" s="786"/>
    </row>
    <row r="3180" spans="1:13">
      <c r="A3180" s="787" t="s">
        <v>1957</v>
      </c>
      <c r="B3180" s="787"/>
      <c r="C3180" s="788"/>
      <c r="D3180" s="788"/>
      <c r="E3180" s="788"/>
      <c r="F3180" s="789"/>
      <c r="G3180" s="790"/>
      <c r="H3180" s="790"/>
      <c r="I3180" s="790"/>
      <c r="J3180" s="791"/>
      <c r="K3180" s="791"/>
      <c r="L3180" s="791"/>
      <c r="M3180" s="791"/>
    </row>
    <row r="3181" spans="1:13">
      <c r="A3181" s="900" t="s">
        <v>1958</v>
      </c>
      <c r="B3181" s="900"/>
      <c r="C3181" s="900"/>
      <c r="D3181" s="900"/>
      <c r="E3181" s="900"/>
      <c r="F3181" s="901"/>
      <c r="G3181" s="901"/>
      <c r="H3181" s="901"/>
      <c r="I3181" s="901"/>
      <c r="J3181" s="901"/>
      <c r="K3181" s="901"/>
      <c r="L3181" s="901"/>
      <c r="M3181" s="901"/>
    </row>
    <row r="3182" spans="1:13">
      <c r="A3182" s="620" t="s">
        <v>910</v>
      </c>
      <c r="B3182" s="621" t="s">
        <v>1029</v>
      </c>
      <c r="C3182" s="620" t="s">
        <v>1030</v>
      </c>
      <c r="D3182" s="620" t="s">
        <v>1030</v>
      </c>
      <c r="E3182" s="620" t="s">
        <v>1031</v>
      </c>
      <c r="F3182" s="1657" t="s">
        <v>1032</v>
      </c>
      <c r="G3182" s="1658"/>
      <c r="H3182" s="622" t="s">
        <v>1033</v>
      </c>
      <c r="I3182" s="623" t="s">
        <v>1034</v>
      </c>
      <c r="J3182" s="620" t="s">
        <v>1035</v>
      </c>
      <c r="K3182" s="620" t="s">
        <v>1036</v>
      </c>
      <c r="L3182" s="620" t="s">
        <v>1037</v>
      </c>
      <c r="M3182" s="624" t="s">
        <v>1038</v>
      </c>
    </row>
    <row r="3183" spans="1:13">
      <c r="A3183" s="625"/>
      <c r="B3183" s="626" t="s">
        <v>1039</v>
      </c>
      <c r="C3183" s="625" t="s">
        <v>1040</v>
      </c>
      <c r="D3183" s="625" t="s">
        <v>1041</v>
      </c>
      <c r="E3183" s="625" t="s">
        <v>1042</v>
      </c>
      <c r="F3183" s="1659" t="s">
        <v>1043</v>
      </c>
      <c r="G3183" s="1660"/>
      <c r="H3183" s="627" t="s">
        <v>1044</v>
      </c>
      <c r="I3183" s="625" t="s">
        <v>6</v>
      </c>
      <c r="J3183" s="628" t="s">
        <v>1045</v>
      </c>
      <c r="K3183" s="629" t="s">
        <v>1046</v>
      </c>
      <c r="L3183" s="625" t="s">
        <v>1047</v>
      </c>
      <c r="M3183" s="628" t="s">
        <v>1048</v>
      </c>
    </row>
    <row r="3184" spans="1:13" ht="12.75" customHeight="1">
      <c r="A3184" s="625"/>
      <c r="B3184" s="626" t="s">
        <v>1049</v>
      </c>
      <c r="C3184" s="625"/>
      <c r="D3184" s="625"/>
      <c r="E3184" s="625"/>
      <c r="F3184" s="630" t="s">
        <v>1050</v>
      </c>
      <c r="G3184" s="630" t="s">
        <v>1051</v>
      </c>
      <c r="H3184" s="631" t="s">
        <v>1052</v>
      </c>
      <c r="I3184" s="629" t="s">
        <v>1053</v>
      </c>
      <c r="J3184" s="625" t="s">
        <v>6</v>
      </c>
      <c r="K3184" s="629"/>
      <c r="L3184" s="625" t="s">
        <v>1054</v>
      </c>
      <c r="M3184" s="632"/>
    </row>
    <row r="3185" spans="1:13">
      <c r="A3185" s="625"/>
      <c r="B3185" s="626"/>
      <c r="C3185" s="625"/>
      <c r="D3185" s="625"/>
      <c r="E3185" s="625"/>
      <c r="F3185" s="633" t="s">
        <v>1055</v>
      </c>
      <c r="G3185" s="634" t="s">
        <v>1055</v>
      </c>
      <c r="H3185" s="628" t="s">
        <v>1056</v>
      </c>
      <c r="I3185" s="629" t="s">
        <v>1057</v>
      </c>
      <c r="J3185" s="625" t="s">
        <v>1058</v>
      </c>
      <c r="K3185" s="635"/>
      <c r="L3185" s="636" t="s">
        <v>1059</v>
      </c>
      <c r="M3185" s="632"/>
    </row>
    <row r="3186" spans="1:13" ht="51">
      <c r="A3186" s="693">
        <v>1</v>
      </c>
      <c r="B3186" s="693" t="s">
        <v>1959</v>
      </c>
      <c r="C3186" s="694" t="s">
        <v>1960</v>
      </c>
      <c r="D3186" s="693" t="s">
        <v>1961</v>
      </c>
      <c r="E3186" s="693" t="s">
        <v>1962</v>
      </c>
      <c r="F3186" s="696">
        <v>2</v>
      </c>
      <c r="G3186" s="696"/>
      <c r="H3186" s="696">
        <v>5</v>
      </c>
      <c r="I3186" s="697">
        <v>10</v>
      </c>
      <c r="J3186" s="697">
        <v>10</v>
      </c>
      <c r="K3186" s="949"/>
      <c r="L3186" s="950"/>
      <c r="M3186" s="693" t="s">
        <v>1963</v>
      </c>
    </row>
    <row r="3187" spans="1:13" ht="51">
      <c r="A3187" s="693">
        <v>2</v>
      </c>
      <c r="B3187" s="705" t="s">
        <v>1964</v>
      </c>
      <c r="C3187" s="693" t="s">
        <v>1965</v>
      </c>
      <c r="D3187" s="693" t="s">
        <v>1966</v>
      </c>
      <c r="E3187" s="693" t="s">
        <v>1967</v>
      </c>
      <c r="F3187" s="711">
        <v>0.5</v>
      </c>
      <c r="G3187" s="711"/>
      <c r="H3187" s="711">
        <v>2</v>
      </c>
      <c r="I3187" s="711">
        <v>3</v>
      </c>
      <c r="J3187" s="711">
        <v>4</v>
      </c>
      <c r="K3187" s="706"/>
      <c r="L3187" s="705"/>
      <c r="M3187" s="705" t="s">
        <v>1968</v>
      </c>
    </row>
    <row r="3188" spans="1:13" ht="51">
      <c r="A3188" s="693">
        <v>3</v>
      </c>
      <c r="B3188" s="705" t="s">
        <v>1969</v>
      </c>
      <c r="C3188" s="693" t="s">
        <v>1970</v>
      </c>
      <c r="D3188" s="693" t="s">
        <v>1971</v>
      </c>
      <c r="E3188" s="693" t="s">
        <v>1972</v>
      </c>
      <c r="F3188" s="711" t="s">
        <v>1077</v>
      </c>
      <c r="G3188" s="711"/>
      <c r="H3188" s="711">
        <v>1</v>
      </c>
      <c r="I3188" s="711">
        <v>2</v>
      </c>
      <c r="J3188" s="711">
        <v>2</v>
      </c>
      <c r="K3188" s="706"/>
      <c r="L3188" s="705"/>
      <c r="M3188" s="705" t="s">
        <v>1973</v>
      </c>
    </row>
    <row r="3189" spans="1:13" ht="51">
      <c r="A3189" s="693">
        <v>4</v>
      </c>
      <c r="B3189" s="705" t="s">
        <v>1974</v>
      </c>
      <c r="C3189" s="693" t="s">
        <v>1975</v>
      </c>
      <c r="D3189" s="693" t="s">
        <v>1976</v>
      </c>
      <c r="E3189" s="693" t="s">
        <v>1977</v>
      </c>
      <c r="F3189" s="678" t="s">
        <v>1077</v>
      </c>
      <c r="G3189" s="951"/>
      <c r="H3189" s="696">
        <v>6</v>
      </c>
      <c r="I3189" s="696">
        <v>12</v>
      </c>
      <c r="J3189" s="696">
        <v>10</v>
      </c>
      <c r="K3189" s="696"/>
      <c r="L3189" s="693"/>
      <c r="M3189" s="693" t="s">
        <v>1978</v>
      </c>
    </row>
    <row r="3190" spans="1:13" ht="51">
      <c r="A3190" s="693">
        <v>5</v>
      </c>
      <c r="B3190" s="705" t="s">
        <v>1979</v>
      </c>
      <c r="C3190" s="693" t="s">
        <v>1980</v>
      </c>
      <c r="D3190" s="693" t="s">
        <v>1981</v>
      </c>
      <c r="E3190" s="693" t="s">
        <v>1982</v>
      </c>
      <c r="F3190" s="696" t="s">
        <v>1077</v>
      </c>
      <c r="G3190" s="951"/>
      <c r="H3190" s="696">
        <v>2</v>
      </c>
      <c r="I3190" s="696">
        <v>3</v>
      </c>
      <c r="J3190" s="696">
        <v>4</v>
      </c>
      <c r="K3190" s="696"/>
      <c r="L3190" s="693"/>
      <c r="M3190" s="693" t="s">
        <v>1983</v>
      </c>
    </row>
    <row r="3191" spans="1:13" ht="51">
      <c r="A3191" s="693">
        <v>6</v>
      </c>
      <c r="B3191" s="705" t="s">
        <v>1984</v>
      </c>
      <c r="C3191" s="693" t="s">
        <v>1985</v>
      </c>
      <c r="D3191" s="693" t="s">
        <v>1986</v>
      </c>
      <c r="E3191" s="693" t="s">
        <v>1987</v>
      </c>
      <c r="F3191" s="696">
        <v>0.5</v>
      </c>
      <c r="G3191" s="951"/>
      <c r="H3191" s="951">
        <v>2</v>
      </c>
      <c r="I3191" s="951">
        <v>3</v>
      </c>
      <c r="J3191" s="951">
        <v>3</v>
      </c>
      <c r="K3191" s="951"/>
      <c r="L3191" s="859"/>
      <c r="M3191" s="859" t="s">
        <v>1988</v>
      </c>
    </row>
    <row r="3192" spans="1:13" ht="13.5" thickBot="1">
      <c r="A3192" s="942"/>
      <c r="B3192" s="943"/>
      <c r="C3192" s="887" t="s">
        <v>6</v>
      </c>
      <c r="D3192" s="944"/>
      <c r="E3192" s="945"/>
      <c r="F3192" s="946">
        <f>SUM(F3186:F3191)</f>
        <v>3</v>
      </c>
      <c r="G3192" s="946">
        <f>SUM(G3186:G3191)</f>
        <v>0</v>
      </c>
      <c r="H3192" s="946">
        <f>SUM(H3186:H3191)</f>
        <v>18</v>
      </c>
      <c r="I3192" s="946">
        <f>SUM(I3186:I3191)</f>
        <v>33</v>
      </c>
      <c r="J3192" s="946">
        <f>SUM(J3186:J3191)</f>
        <v>33</v>
      </c>
      <c r="K3192" s="947"/>
      <c r="L3192" s="943"/>
      <c r="M3192" s="948"/>
    </row>
    <row r="3193" spans="1:13">
      <c r="A3193" s="688"/>
      <c r="B3193" s="688"/>
      <c r="C3193" s="940"/>
      <c r="D3193" s="791"/>
      <c r="E3193" s="791"/>
      <c r="F3193" s="952"/>
      <c r="G3193" s="953"/>
      <c r="H3193" s="953"/>
      <c r="I3193" s="953"/>
      <c r="J3193" s="953"/>
      <c r="K3193" s="953"/>
      <c r="L3193" s="688"/>
      <c r="M3193" s="688"/>
    </row>
    <row r="3194" spans="1:13">
      <c r="A3194" s="688"/>
      <c r="B3194" s="688"/>
      <c r="C3194" s="940"/>
      <c r="D3194" s="791"/>
      <c r="E3194" s="791"/>
      <c r="F3194" s="952"/>
      <c r="G3194" s="953"/>
      <c r="H3194" s="953"/>
      <c r="I3194" s="953"/>
      <c r="J3194" s="953"/>
      <c r="K3194" s="953"/>
      <c r="L3194" s="688"/>
      <c r="M3194" s="688"/>
    </row>
    <row r="3195" spans="1:13">
      <c r="A3195" s="688"/>
      <c r="B3195" s="688"/>
      <c r="C3195" s="940"/>
      <c r="D3195" s="791"/>
      <c r="E3195" s="791"/>
      <c r="F3195" s="952"/>
      <c r="G3195" s="953"/>
      <c r="H3195" s="953"/>
      <c r="I3195" s="953"/>
      <c r="J3195" s="953"/>
      <c r="K3195" s="953"/>
      <c r="L3195" s="688"/>
      <c r="M3195" s="688"/>
    </row>
    <row r="3196" spans="1:13">
      <c r="A3196" s="688"/>
      <c r="B3196" s="688"/>
      <c r="C3196" s="940"/>
      <c r="D3196" s="791"/>
      <c r="E3196" s="791"/>
      <c r="F3196" s="952"/>
      <c r="G3196" s="953"/>
      <c r="H3196" s="953"/>
      <c r="I3196" s="953"/>
      <c r="J3196" s="953"/>
      <c r="K3196" s="953"/>
      <c r="L3196" s="688"/>
      <c r="M3196" s="688"/>
    </row>
    <row r="3197" spans="1:13">
      <c r="A3197" s="688"/>
      <c r="B3197" s="688"/>
      <c r="C3197" s="940"/>
      <c r="D3197" s="791"/>
      <c r="E3197" s="791"/>
      <c r="F3197" s="952"/>
      <c r="G3197" s="953"/>
      <c r="H3197" s="953"/>
      <c r="I3197" s="953"/>
      <c r="J3197" s="953"/>
      <c r="K3197" s="953"/>
      <c r="L3197" s="688"/>
      <c r="M3197" s="688"/>
    </row>
    <row r="3198" spans="1:13">
      <c r="A3198" s="688"/>
      <c r="B3198" s="688"/>
      <c r="C3198" s="940"/>
      <c r="D3198" s="791"/>
      <c r="E3198" s="791"/>
      <c r="F3198" s="952"/>
      <c r="G3198" s="953"/>
      <c r="H3198" s="953"/>
      <c r="I3198" s="953"/>
      <c r="J3198" s="953"/>
      <c r="K3198" s="953"/>
      <c r="L3198" s="688"/>
      <c r="M3198" s="688"/>
    </row>
    <row r="3199" spans="1:13">
      <c r="A3199" s="688"/>
      <c r="B3199" s="688"/>
      <c r="C3199" s="940"/>
      <c r="D3199" s="791"/>
      <c r="E3199" s="791"/>
      <c r="F3199" s="952"/>
      <c r="G3199" s="953"/>
      <c r="H3199" s="953"/>
      <c r="I3199" s="953"/>
      <c r="J3199" s="953"/>
      <c r="K3199" s="953"/>
      <c r="L3199" s="688"/>
      <c r="M3199" s="688"/>
    </row>
    <row r="3200" spans="1:13">
      <c r="A3200" s="688"/>
      <c r="B3200" s="688"/>
      <c r="C3200" s="940"/>
      <c r="D3200" s="791"/>
      <c r="E3200" s="791"/>
      <c r="F3200" s="952"/>
      <c r="G3200" s="953"/>
      <c r="H3200" s="953"/>
      <c r="I3200" s="953"/>
      <c r="J3200" s="953"/>
      <c r="K3200" s="953"/>
      <c r="L3200" s="688"/>
      <c r="M3200" s="688"/>
    </row>
    <row r="3201" spans="1:13">
      <c r="A3201" s="688"/>
      <c r="B3201" s="688"/>
      <c r="C3201" s="940"/>
      <c r="D3201" s="791"/>
      <c r="E3201" s="791"/>
      <c r="F3201" s="952"/>
      <c r="G3201" s="953"/>
      <c r="H3201" s="953"/>
      <c r="I3201" s="953"/>
      <c r="J3201" s="953"/>
      <c r="K3201" s="953"/>
      <c r="L3201" s="688"/>
      <c r="M3201" s="688"/>
    </row>
    <row r="3202" spans="1:13">
      <c r="A3202" s="688"/>
      <c r="B3202" s="688"/>
      <c r="C3202" s="940"/>
      <c r="D3202" s="791"/>
      <c r="E3202" s="791"/>
      <c r="F3202" s="952"/>
      <c r="G3202" s="953"/>
      <c r="H3202" s="953"/>
      <c r="I3202" s="953"/>
      <c r="J3202" s="953"/>
      <c r="K3202" s="953"/>
      <c r="L3202" s="688"/>
      <c r="M3202" s="688"/>
    </row>
    <row r="3203" spans="1:13">
      <c r="A3203" s="688"/>
      <c r="B3203" s="688"/>
      <c r="C3203" s="940"/>
      <c r="D3203" s="791"/>
      <c r="E3203" s="791"/>
      <c r="F3203" s="952"/>
      <c r="G3203" s="953"/>
      <c r="H3203" s="953"/>
      <c r="I3203" s="953"/>
      <c r="J3203" s="953"/>
      <c r="K3203" s="953"/>
      <c r="L3203" s="688"/>
      <c r="M3203" s="688"/>
    </row>
    <row r="3204" spans="1:13">
      <c r="A3204" s="688"/>
      <c r="B3204" s="688"/>
      <c r="C3204" s="940"/>
      <c r="D3204" s="791"/>
      <c r="E3204" s="791"/>
      <c r="F3204" s="952"/>
      <c r="G3204" s="953"/>
      <c r="H3204" s="953"/>
      <c r="I3204" s="953"/>
      <c r="J3204" s="953"/>
      <c r="K3204" s="953"/>
      <c r="L3204" s="688"/>
      <c r="M3204" s="688"/>
    </row>
    <row r="3205" spans="1:13">
      <c r="A3205" s="1681" t="s">
        <v>907</v>
      </c>
      <c r="B3205" s="1681"/>
      <c r="C3205" s="1681"/>
      <c r="D3205" s="1681"/>
      <c r="E3205" s="1681"/>
      <c r="F3205" s="1681"/>
      <c r="G3205" s="1681"/>
      <c r="H3205" s="1681"/>
      <c r="I3205" s="1681"/>
      <c r="J3205" s="1681"/>
      <c r="K3205" s="1681"/>
      <c r="L3205" s="1681"/>
      <c r="M3205" s="1681"/>
    </row>
    <row r="3206" spans="1:13">
      <c r="A3206" s="1681" t="s">
        <v>908</v>
      </c>
      <c r="B3206" s="1681"/>
      <c r="C3206" s="1681"/>
      <c r="D3206" s="1681"/>
      <c r="E3206" s="1681"/>
      <c r="F3206" s="1681"/>
      <c r="G3206" s="1681"/>
      <c r="H3206" s="1681"/>
      <c r="I3206" s="1681"/>
      <c r="J3206" s="1681"/>
      <c r="K3206" s="1681"/>
      <c r="L3206" s="1681"/>
      <c r="M3206" s="1681"/>
    </row>
    <row r="3207" spans="1:13">
      <c r="A3207" s="873" t="s">
        <v>1989</v>
      </c>
      <c r="B3207" s="873"/>
      <c r="C3207" s="873"/>
      <c r="D3207" s="873"/>
      <c r="E3207" s="873"/>
      <c r="F3207" s="873"/>
      <c r="G3207" s="873"/>
      <c r="H3207" s="873"/>
      <c r="I3207" s="873"/>
      <c r="J3207" s="873"/>
      <c r="K3207" s="873"/>
      <c r="L3207" s="873"/>
      <c r="M3207" s="786"/>
    </row>
    <row r="3208" spans="1:13">
      <c r="A3208" s="787" t="s">
        <v>1990</v>
      </c>
      <c r="B3208" s="787"/>
      <c r="C3208" s="788"/>
      <c r="D3208" s="788"/>
      <c r="E3208" s="788"/>
      <c r="F3208" s="789"/>
      <c r="G3208" s="790"/>
      <c r="H3208" s="790"/>
      <c r="I3208" s="790"/>
      <c r="J3208" s="791"/>
      <c r="K3208" s="791"/>
      <c r="L3208" s="791"/>
      <c r="M3208" s="791"/>
    </row>
    <row r="3209" spans="1:13">
      <c r="A3209" s="900" t="s">
        <v>1991</v>
      </c>
      <c r="B3209" s="900"/>
      <c r="C3209" s="900"/>
      <c r="D3209" s="900"/>
      <c r="E3209" s="900"/>
      <c r="F3209" s="901"/>
      <c r="G3209" s="901"/>
      <c r="H3209" s="901"/>
      <c r="I3209" s="901"/>
      <c r="J3209" s="901"/>
      <c r="K3209" s="901"/>
      <c r="L3209" s="901"/>
      <c r="M3209" s="901"/>
    </row>
    <row r="3210" spans="1:13">
      <c r="A3210" s="620" t="s">
        <v>910</v>
      </c>
      <c r="B3210" s="621" t="s">
        <v>1029</v>
      </c>
      <c r="C3210" s="620" t="s">
        <v>1030</v>
      </c>
      <c r="D3210" s="620" t="s">
        <v>1030</v>
      </c>
      <c r="E3210" s="620" t="s">
        <v>1031</v>
      </c>
      <c r="F3210" s="1657" t="s">
        <v>1032</v>
      </c>
      <c r="G3210" s="1658"/>
      <c r="H3210" s="622" t="s">
        <v>1033</v>
      </c>
      <c r="I3210" s="623" t="s">
        <v>1034</v>
      </c>
      <c r="J3210" s="620" t="s">
        <v>1035</v>
      </c>
      <c r="K3210" s="620" t="s">
        <v>1036</v>
      </c>
      <c r="L3210" s="620" t="s">
        <v>1037</v>
      </c>
      <c r="M3210" s="624" t="s">
        <v>1038</v>
      </c>
    </row>
    <row r="3211" spans="1:13">
      <c r="A3211" s="625"/>
      <c r="B3211" s="626" t="s">
        <v>1039</v>
      </c>
      <c r="C3211" s="625" t="s">
        <v>1040</v>
      </c>
      <c r="D3211" s="625" t="s">
        <v>1041</v>
      </c>
      <c r="E3211" s="625" t="s">
        <v>1042</v>
      </c>
      <c r="F3211" s="1659" t="s">
        <v>1043</v>
      </c>
      <c r="G3211" s="1660"/>
      <c r="H3211" s="627" t="s">
        <v>1044</v>
      </c>
      <c r="I3211" s="625" t="s">
        <v>6</v>
      </c>
      <c r="J3211" s="628" t="s">
        <v>1045</v>
      </c>
      <c r="K3211" s="629" t="s">
        <v>1046</v>
      </c>
      <c r="L3211" s="625" t="s">
        <v>1047</v>
      </c>
      <c r="M3211" s="628" t="s">
        <v>1048</v>
      </c>
    </row>
    <row r="3212" spans="1:13">
      <c r="A3212" s="625"/>
      <c r="B3212" s="626" t="s">
        <v>1049</v>
      </c>
      <c r="C3212" s="625"/>
      <c r="D3212" s="625"/>
      <c r="E3212" s="625"/>
      <c r="F3212" s="630" t="s">
        <v>1050</v>
      </c>
      <c r="G3212" s="630" t="s">
        <v>1051</v>
      </c>
      <c r="H3212" s="631" t="s">
        <v>1052</v>
      </c>
      <c r="I3212" s="629" t="s">
        <v>1053</v>
      </c>
      <c r="J3212" s="625" t="s">
        <v>6</v>
      </c>
      <c r="K3212" s="629"/>
      <c r="L3212" s="625" t="s">
        <v>1054</v>
      </c>
      <c r="M3212" s="632"/>
    </row>
    <row r="3213" spans="1:13">
      <c r="A3213" s="625"/>
      <c r="B3213" s="626"/>
      <c r="C3213" s="625"/>
      <c r="D3213" s="625"/>
      <c r="E3213" s="625"/>
      <c r="F3213" s="633" t="s">
        <v>1055</v>
      </c>
      <c r="G3213" s="634" t="s">
        <v>1055</v>
      </c>
      <c r="H3213" s="628" t="s">
        <v>1056</v>
      </c>
      <c r="I3213" s="629" t="s">
        <v>1057</v>
      </c>
      <c r="J3213" s="625" t="s">
        <v>1058</v>
      </c>
      <c r="K3213" s="635"/>
      <c r="L3213" s="636" t="s">
        <v>1059</v>
      </c>
      <c r="M3213" s="632"/>
    </row>
    <row r="3214" spans="1:13" ht="76.5">
      <c r="A3214" s="954">
        <v>1</v>
      </c>
      <c r="B3214" s="954" t="s">
        <v>1992</v>
      </c>
      <c r="C3214" s="954" t="s">
        <v>1993</v>
      </c>
      <c r="D3214" s="955" t="s">
        <v>1994</v>
      </c>
      <c r="E3214" s="956" t="s">
        <v>1995</v>
      </c>
      <c r="F3214" s="957">
        <v>10</v>
      </c>
      <c r="G3214" s="958"/>
      <c r="H3214" s="957">
        <f>SUM(E3214:F3214)</f>
        <v>10</v>
      </c>
      <c r="I3214" s="957">
        <f>H3214</f>
        <v>10</v>
      </c>
      <c r="J3214" s="957">
        <v>10</v>
      </c>
      <c r="K3214" s="698">
        <v>10</v>
      </c>
      <c r="L3214" s="696"/>
      <c r="M3214" s="956" t="s">
        <v>1996</v>
      </c>
    </row>
    <row r="3215" spans="1:13" ht="114.75">
      <c r="A3215" s="956">
        <v>2</v>
      </c>
      <c r="B3215" s="956" t="s">
        <v>1997</v>
      </c>
      <c r="C3215" s="956" t="s">
        <v>1998</v>
      </c>
      <c r="D3215" s="955" t="s">
        <v>1999</v>
      </c>
      <c r="E3215" s="956" t="s">
        <v>2000</v>
      </c>
      <c r="F3215" s="957">
        <v>55</v>
      </c>
      <c r="G3215" s="958"/>
      <c r="H3215" s="957">
        <v>55</v>
      </c>
      <c r="I3215" s="957">
        <v>55</v>
      </c>
      <c r="J3215" s="957">
        <v>55</v>
      </c>
      <c r="K3215" s="806"/>
      <c r="L3215" s="705"/>
      <c r="M3215" s="956" t="s">
        <v>2001</v>
      </c>
    </row>
    <row r="3216" spans="1:13" ht="76.5">
      <c r="A3216" s="956">
        <v>3</v>
      </c>
      <c r="B3216" s="959" t="s">
        <v>2002</v>
      </c>
      <c r="C3216" s="959" t="s">
        <v>2003</v>
      </c>
      <c r="D3216" s="956" t="s">
        <v>2004</v>
      </c>
      <c r="E3216" s="956" t="s">
        <v>2005</v>
      </c>
      <c r="F3216" s="957">
        <v>3</v>
      </c>
      <c r="G3216" s="958"/>
      <c r="H3216" s="957">
        <f>SUM(E3216:F3216)</f>
        <v>3</v>
      </c>
      <c r="I3216" s="957">
        <f t="shared" ref="I3216" si="20">H3216</f>
        <v>3</v>
      </c>
      <c r="J3216" s="957">
        <v>15</v>
      </c>
      <c r="K3216" s="806">
        <v>18</v>
      </c>
      <c r="L3216" s="705"/>
      <c r="M3216" s="956" t="s">
        <v>2006</v>
      </c>
    </row>
    <row r="3217" spans="1:13" ht="102">
      <c r="A3217" s="956">
        <v>4</v>
      </c>
      <c r="B3217" s="956" t="s">
        <v>2007</v>
      </c>
      <c r="C3217" s="956" t="s">
        <v>2008</v>
      </c>
      <c r="D3217" s="956" t="s">
        <v>2009</v>
      </c>
      <c r="E3217" s="956" t="s">
        <v>2010</v>
      </c>
      <c r="F3217" s="957">
        <v>30</v>
      </c>
      <c r="G3217" s="705"/>
      <c r="H3217" s="806">
        <v>30</v>
      </c>
      <c r="I3217" s="806">
        <v>60</v>
      </c>
      <c r="J3217" s="806">
        <v>60</v>
      </c>
      <c r="K3217" s="806">
        <v>30</v>
      </c>
      <c r="L3217" s="705"/>
      <c r="M3217" s="956" t="s">
        <v>2011</v>
      </c>
    </row>
    <row r="3218" spans="1:13" ht="102">
      <c r="A3218" s="956">
        <v>5</v>
      </c>
      <c r="B3218" s="956" t="s">
        <v>2012</v>
      </c>
      <c r="C3218" s="956" t="s">
        <v>2013</v>
      </c>
      <c r="D3218" s="956" t="s">
        <v>2014</v>
      </c>
      <c r="E3218" s="956" t="s">
        <v>2015</v>
      </c>
      <c r="F3218" s="957">
        <v>12</v>
      </c>
      <c r="G3218" s="705"/>
      <c r="H3218" s="806">
        <v>17</v>
      </c>
      <c r="I3218" s="806">
        <v>12</v>
      </c>
      <c r="J3218" s="806">
        <v>29</v>
      </c>
      <c r="K3218" s="806">
        <v>17</v>
      </c>
      <c r="L3218" s="705"/>
      <c r="M3218" s="956" t="s">
        <v>2016</v>
      </c>
    </row>
    <row r="3219" spans="1:13">
      <c r="A3219" s="1681" t="s">
        <v>907</v>
      </c>
      <c r="B3219" s="1681"/>
      <c r="C3219" s="1681"/>
      <c r="D3219" s="1681"/>
      <c r="E3219" s="1681"/>
      <c r="F3219" s="1681"/>
      <c r="G3219" s="1681"/>
      <c r="H3219" s="1681"/>
      <c r="I3219" s="1681"/>
      <c r="J3219" s="1681"/>
      <c r="K3219" s="1681"/>
      <c r="L3219" s="1681"/>
      <c r="M3219" s="1681"/>
    </row>
    <row r="3220" spans="1:13">
      <c r="A3220" s="1681" t="s">
        <v>908</v>
      </c>
      <c r="B3220" s="1681"/>
      <c r="C3220" s="1681"/>
      <c r="D3220" s="1681"/>
      <c r="E3220" s="1681"/>
      <c r="F3220" s="1681"/>
      <c r="G3220" s="1681"/>
      <c r="H3220" s="1681"/>
      <c r="I3220" s="1681"/>
      <c r="J3220" s="1681"/>
      <c r="K3220" s="1681"/>
      <c r="L3220" s="1681"/>
      <c r="M3220" s="1681"/>
    </row>
    <row r="3221" spans="1:13">
      <c r="A3221" s="873" t="s">
        <v>1989</v>
      </c>
      <c r="B3221" s="873"/>
      <c r="C3221" s="873"/>
      <c r="D3221" s="873"/>
      <c r="E3221" s="873"/>
      <c r="F3221" s="873"/>
      <c r="G3221" s="873"/>
      <c r="H3221" s="873"/>
      <c r="I3221" s="873"/>
      <c r="J3221" s="873"/>
      <c r="K3221" s="873"/>
      <c r="L3221" s="873"/>
      <c r="M3221" s="786"/>
    </row>
    <row r="3222" spans="1:13">
      <c r="A3222" s="787" t="s">
        <v>1990</v>
      </c>
      <c r="B3222" s="787"/>
      <c r="C3222" s="788"/>
      <c r="D3222" s="788"/>
      <c r="E3222" s="788"/>
      <c r="F3222" s="789"/>
      <c r="G3222" s="790"/>
      <c r="H3222" s="790"/>
      <c r="I3222" s="790"/>
      <c r="J3222" s="791"/>
      <c r="K3222" s="791"/>
      <c r="L3222" s="791"/>
      <c r="M3222" s="791"/>
    </row>
    <row r="3223" spans="1:13">
      <c r="A3223" s="900" t="s">
        <v>1991</v>
      </c>
      <c r="B3223" s="900"/>
      <c r="C3223" s="900"/>
      <c r="D3223" s="900"/>
      <c r="E3223" s="900"/>
      <c r="F3223" s="901"/>
      <c r="G3223" s="901"/>
      <c r="H3223" s="901"/>
      <c r="I3223" s="901"/>
      <c r="J3223" s="901"/>
      <c r="K3223" s="901"/>
      <c r="L3223" s="901"/>
      <c r="M3223" s="901"/>
    </row>
    <row r="3224" spans="1:13">
      <c r="A3224" s="620" t="s">
        <v>910</v>
      </c>
      <c r="B3224" s="621" t="s">
        <v>1029</v>
      </c>
      <c r="C3224" s="620" t="s">
        <v>1030</v>
      </c>
      <c r="D3224" s="620" t="s">
        <v>1030</v>
      </c>
      <c r="E3224" s="620" t="s">
        <v>1031</v>
      </c>
      <c r="F3224" s="1657" t="s">
        <v>1032</v>
      </c>
      <c r="G3224" s="1658"/>
      <c r="H3224" s="622" t="s">
        <v>1033</v>
      </c>
      <c r="I3224" s="623" t="s">
        <v>1034</v>
      </c>
      <c r="J3224" s="620" t="s">
        <v>1035</v>
      </c>
      <c r="K3224" s="620" t="s">
        <v>1036</v>
      </c>
      <c r="L3224" s="620" t="s">
        <v>1037</v>
      </c>
      <c r="M3224" s="624" t="s">
        <v>1038</v>
      </c>
    </row>
    <row r="3225" spans="1:13">
      <c r="A3225" s="625"/>
      <c r="B3225" s="626" t="s">
        <v>1039</v>
      </c>
      <c r="C3225" s="625" t="s">
        <v>1040</v>
      </c>
      <c r="D3225" s="625" t="s">
        <v>1041</v>
      </c>
      <c r="E3225" s="625" t="s">
        <v>1042</v>
      </c>
      <c r="F3225" s="1659" t="s">
        <v>1043</v>
      </c>
      <c r="G3225" s="1660"/>
      <c r="H3225" s="627" t="s">
        <v>1044</v>
      </c>
      <c r="I3225" s="625" t="s">
        <v>6</v>
      </c>
      <c r="J3225" s="628" t="s">
        <v>1045</v>
      </c>
      <c r="K3225" s="629" t="s">
        <v>1046</v>
      </c>
      <c r="L3225" s="625" t="s">
        <v>1047</v>
      </c>
      <c r="M3225" s="628" t="s">
        <v>1048</v>
      </c>
    </row>
    <row r="3226" spans="1:13">
      <c r="A3226" s="625"/>
      <c r="B3226" s="626" t="s">
        <v>1049</v>
      </c>
      <c r="C3226" s="625"/>
      <c r="D3226" s="625"/>
      <c r="E3226" s="625"/>
      <c r="F3226" s="630" t="s">
        <v>1050</v>
      </c>
      <c r="G3226" s="630" t="s">
        <v>1051</v>
      </c>
      <c r="H3226" s="631" t="s">
        <v>1052</v>
      </c>
      <c r="I3226" s="629" t="s">
        <v>1053</v>
      </c>
      <c r="J3226" s="625" t="s">
        <v>6</v>
      </c>
      <c r="K3226" s="629"/>
      <c r="L3226" s="625" t="s">
        <v>1054</v>
      </c>
      <c r="M3226" s="632"/>
    </row>
    <row r="3227" spans="1:13">
      <c r="A3227" s="625"/>
      <c r="B3227" s="626"/>
      <c r="C3227" s="625"/>
      <c r="D3227" s="625"/>
      <c r="E3227" s="625"/>
      <c r="F3227" s="633" t="s">
        <v>1055</v>
      </c>
      <c r="G3227" s="634" t="s">
        <v>1055</v>
      </c>
      <c r="H3227" s="628" t="s">
        <v>1056</v>
      </c>
      <c r="I3227" s="629" t="s">
        <v>1057</v>
      </c>
      <c r="J3227" s="625" t="s">
        <v>1058</v>
      </c>
      <c r="K3227" s="635"/>
      <c r="L3227" s="636" t="s">
        <v>1059</v>
      </c>
      <c r="M3227" s="632"/>
    </row>
    <row r="3228" spans="1:13" ht="63.75">
      <c r="A3228" s="956">
        <v>6</v>
      </c>
      <c r="B3228" s="956" t="s">
        <v>2017</v>
      </c>
      <c r="C3228" s="956" t="s">
        <v>2018</v>
      </c>
      <c r="D3228" s="956" t="s">
        <v>2019</v>
      </c>
      <c r="E3228" s="956" t="s">
        <v>2020</v>
      </c>
      <c r="F3228" s="957">
        <v>2.2000000000000002</v>
      </c>
      <c r="G3228" s="706"/>
      <c r="H3228" s="706">
        <v>3</v>
      </c>
      <c r="I3228" s="706">
        <v>2</v>
      </c>
      <c r="J3228" s="706">
        <v>4</v>
      </c>
      <c r="K3228" s="806">
        <v>2</v>
      </c>
      <c r="L3228" s="705"/>
      <c r="M3228" s="956" t="s">
        <v>2021</v>
      </c>
    </row>
    <row r="3229" spans="1:13" ht="76.5">
      <c r="A3229" s="956">
        <v>7</v>
      </c>
      <c r="B3229" s="956" t="s">
        <v>2022</v>
      </c>
      <c r="C3229" s="956" t="s">
        <v>2023</v>
      </c>
      <c r="D3229" s="956" t="s">
        <v>2024</v>
      </c>
      <c r="E3229" s="956" t="s">
        <v>2025</v>
      </c>
      <c r="F3229" s="957">
        <v>7</v>
      </c>
      <c r="G3229" s="706"/>
      <c r="H3229" s="957">
        <v>7</v>
      </c>
      <c r="I3229" s="957">
        <v>7</v>
      </c>
      <c r="J3229" s="957">
        <v>7</v>
      </c>
      <c r="K3229" s="957">
        <v>7</v>
      </c>
      <c r="L3229" s="705"/>
      <c r="M3229" s="705" t="s">
        <v>1718</v>
      </c>
    </row>
    <row r="3230" spans="1:13" ht="127.5">
      <c r="A3230" s="956">
        <v>8</v>
      </c>
      <c r="B3230" s="956" t="s">
        <v>2026</v>
      </c>
      <c r="C3230" s="956" t="s">
        <v>2027</v>
      </c>
      <c r="D3230" s="956" t="s">
        <v>2028</v>
      </c>
      <c r="E3230" s="956" t="s">
        <v>2029</v>
      </c>
      <c r="F3230" s="957">
        <v>5</v>
      </c>
      <c r="G3230" s="706"/>
      <c r="H3230" s="706">
        <v>8</v>
      </c>
      <c r="I3230" s="706">
        <v>5</v>
      </c>
      <c r="J3230" s="706">
        <v>15</v>
      </c>
      <c r="K3230" s="806">
        <v>15</v>
      </c>
      <c r="L3230" s="705"/>
      <c r="M3230" s="705" t="s">
        <v>2030</v>
      </c>
    </row>
    <row r="3231" spans="1:13" ht="102">
      <c r="A3231" s="960">
        <v>9</v>
      </c>
      <c r="B3231" s="960" t="s">
        <v>2031</v>
      </c>
      <c r="C3231" s="960" t="s">
        <v>2032</v>
      </c>
      <c r="D3231" s="956" t="s">
        <v>2033</v>
      </c>
      <c r="E3231" s="956" t="s">
        <v>2034</v>
      </c>
      <c r="F3231" s="957">
        <v>2</v>
      </c>
      <c r="G3231" s="706"/>
      <c r="H3231" s="706">
        <v>3</v>
      </c>
      <c r="I3231" s="706">
        <v>4</v>
      </c>
      <c r="J3231" s="706">
        <v>2</v>
      </c>
      <c r="K3231" s="806">
        <v>2</v>
      </c>
      <c r="L3231" s="705"/>
      <c r="M3231" s="705" t="s">
        <v>2035</v>
      </c>
    </row>
    <row r="3232" spans="1:13">
      <c r="A3232" s="961"/>
      <c r="B3232" s="961"/>
      <c r="C3232" s="961"/>
      <c r="D3232" s="962"/>
      <c r="E3232" s="962"/>
      <c r="F3232" s="963"/>
      <c r="G3232" s="964"/>
      <c r="H3232" s="964"/>
      <c r="I3232" s="964"/>
      <c r="J3232" s="964"/>
      <c r="K3232" s="965"/>
      <c r="L3232" s="966"/>
      <c r="M3232" s="966"/>
    </row>
    <row r="3233" spans="1:13">
      <c r="A3233" s="961"/>
      <c r="B3233" s="961"/>
      <c r="C3233" s="961"/>
      <c r="D3233" s="962"/>
      <c r="E3233" s="962"/>
      <c r="F3233" s="963"/>
      <c r="G3233" s="964"/>
      <c r="H3233" s="964"/>
      <c r="I3233" s="964"/>
      <c r="J3233" s="964"/>
      <c r="K3233" s="965"/>
      <c r="L3233" s="966"/>
      <c r="M3233" s="966"/>
    </row>
    <row r="3234" spans="1:13">
      <c r="A3234" s="961"/>
      <c r="B3234" s="961"/>
      <c r="C3234" s="961"/>
      <c r="D3234" s="962"/>
      <c r="E3234" s="962"/>
      <c r="F3234" s="963"/>
      <c r="G3234" s="964"/>
      <c r="H3234" s="964"/>
      <c r="I3234" s="964"/>
      <c r="J3234" s="964"/>
      <c r="K3234" s="965"/>
      <c r="L3234" s="966"/>
      <c r="M3234" s="966"/>
    </row>
    <row r="3235" spans="1:13">
      <c r="A3235" s="961"/>
      <c r="B3235" s="961"/>
      <c r="C3235" s="961"/>
      <c r="D3235" s="962"/>
      <c r="E3235" s="962"/>
      <c r="F3235" s="963"/>
      <c r="G3235" s="964"/>
      <c r="H3235" s="964"/>
      <c r="I3235" s="964"/>
      <c r="J3235" s="964"/>
      <c r="K3235" s="965"/>
      <c r="L3235" s="966"/>
      <c r="M3235" s="966"/>
    </row>
    <row r="3236" spans="1:13">
      <c r="A3236" s="961"/>
      <c r="B3236" s="961"/>
      <c r="C3236" s="961"/>
      <c r="D3236" s="962"/>
      <c r="E3236" s="962"/>
      <c r="F3236" s="963"/>
      <c r="G3236" s="964"/>
      <c r="H3236" s="964"/>
      <c r="I3236" s="964"/>
      <c r="J3236" s="964"/>
      <c r="K3236" s="965"/>
      <c r="L3236" s="966"/>
      <c r="M3236" s="966"/>
    </row>
    <row r="3237" spans="1:13">
      <c r="A3237" s="961"/>
      <c r="B3237" s="961"/>
      <c r="C3237" s="961"/>
      <c r="D3237" s="962"/>
      <c r="E3237" s="962"/>
      <c r="F3237" s="963"/>
      <c r="G3237" s="964"/>
      <c r="H3237" s="964"/>
      <c r="I3237" s="964"/>
      <c r="J3237" s="964"/>
      <c r="K3237" s="965"/>
      <c r="L3237" s="966"/>
      <c r="M3237" s="966"/>
    </row>
    <row r="3238" spans="1:13">
      <c r="A3238" s="961"/>
      <c r="B3238" s="961"/>
      <c r="C3238" s="961"/>
      <c r="D3238" s="962"/>
      <c r="E3238" s="962"/>
      <c r="F3238" s="963"/>
      <c r="G3238" s="964"/>
      <c r="H3238" s="964"/>
      <c r="I3238" s="964"/>
      <c r="J3238" s="964"/>
      <c r="K3238" s="965"/>
      <c r="L3238" s="966"/>
      <c r="M3238" s="966"/>
    </row>
    <row r="3239" spans="1:13">
      <c r="A3239" s="961"/>
      <c r="B3239" s="961"/>
      <c r="C3239" s="961"/>
      <c r="D3239" s="962"/>
      <c r="E3239" s="962"/>
      <c r="F3239" s="963"/>
      <c r="G3239" s="964"/>
      <c r="H3239" s="964"/>
      <c r="I3239" s="964"/>
      <c r="J3239" s="964"/>
      <c r="K3239" s="965"/>
      <c r="L3239" s="966"/>
      <c r="M3239" s="966"/>
    </row>
    <row r="3240" spans="1:13">
      <c r="A3240" s="1681" t="s">
        <v>907</v>
      </c>
      <c r="B3240" s="1681"/>
      <c r="C3240" s="1681"/>
      <c r="D3240" s="1681"/>
      <c r="E3240" s="1681"/>
      <c r="F3240" s="1681"/>
      <c r="G3240" s="1681"/>
      <c r="H3240" s="1681"/>
      <c r="I3240" s="1681"/>
      <c r="J3240" s="1681"/>
      <c r="K3240" s="1681"/>
      <c r="L3240" s="1681"/>
      <c r="M3240" s="1681"/>
    </row>
    <row r="3241" spans="1:13">
      <c r="A3241" s="1681" t="s">
        <v>908</v>
      </c>
      <c r="B3241" s="1681"/>
      <c r="C3241" s="1681"/>
      <c r="D3241" s="1681"/>
      <c r="E3241" s="1681"/>
      <c r="F3241" s="1681"/>
      <c r="G3241" s="1681"/>
      <c r="H3241" s="1681"/>
      <c r="I3241" s="1681"/>
      <c r="J3241" s="1681"/>
      <c r="K3241" s="1681"/>
      <c r="L3241" s="1681"/>
      <c r="M3241" s="1681"/>
    </row>
    <row r="3242" spans="1:13">
      <c r="A3242" s="873" t="s">
        <v>1989</v>
      </c>
      <c r="B3242" s="873"/>
      <c r="C3242" s="873"/>
      <c r="D3242" s="873"/>
      <c r="E3242" s="873"/>
      <c r="F3242" s="873"/>
      <c r="G3242" s="873"/>
      <c r="H3242" s="873"/>
      <c r="I3242" s="873"/>
      <c r="J3242" s="873"/>
      <c r="K3242" s="873"/>
      <c r="L3242" s="873"/>
      <c r="M3242" s="786"/>
    </row>
    <row r="3243" spans="1:13">
      <c r="A3243" s="787" t="s">
        <v>1990</v>
      </c>
      <c r="B3243" s="787"/>
      <c r="C3243" s="788"/>
      <c r="D3243" s="788"/>
      <c r="E3243" s="788"/>
      <c r="F3243" s="789"/>
      <c r="G3243" s="790"/>
      <c r="H3243" s="790"/>
      <c r="I3243" s="790"/>
      <c r="J3243" s="791"/>
      <c r="K3243" s="791"/>
      <c r="L3243" s="791"/>
      <c r="M3243" s="791"/>
    </row>
    <row r="3244" spans="1:13">
      <c r="A3244" s="900" t="s">
        <v>1991</v>
      </c>
      <c r="B3244" s="900"/>
      <c r="C3244" s="900"/>
      <c r="D3244" s="900"/>
      <c r="E3244" s="900"/>
      <c r="F3244" s="901"/>
      <c r="G3244" s="901"/>
      <c r="H3244" s="901"/>
      <c r="I3244" s="901"/>
      <c r="J3244" s="901"/>
      <c r="K3244" s="901"/>
      <c r="L3244" s="901"/>
      <c r="M3244" s="901"/>
    </row>
    <row r="3245" spans="1:13">
      <c r="A3245" s="620" t="s">
        <v>910</v>
      </c>
      <c r="B3245" s="621" t="s">
        <v>1029</v>
      </c>
      <c r="C3245" s="620" t="s">
        <v>1030</v>
      </c>
      <c r="D3245" s="620" t="s">
        <v>1030</v>
      </c>
      <c r="E3245" s="620" t="s">
        <v>1031</v>
      </c>
      <c r="F3245" s="1657" t="s">
        <v>1032</v>
      </c>
      <c r="G3245" s="1658"/>
      <c r="H3245" s="622" t="s">
        <v>1033</v>
      </c>
      <c r="I3245" s="623" t="s">
        <v>1034</v>
      </c>
      <c r="J3245" s="620" t="s">
        <v>1035</v>
      </c>
      <c r="K3245" s="620" t="s">
        <v>1036</v>
      </c>
      <c r="L3245" s="620" t="s">
        <v>1037</v>
      </c>
      <c r="M3245" s="624" t="s">
        <v>1038</v>
      </c>
    </row>
    <row r="3246" spans="1:13">
      <c r="A3246" s="625"/>
      <c r="B3246" s="626" t="s">
        <v>1039</v>
      </c>
      <c r="C3246" s="625" t="s">
        <v>1040</v>
      </c>
      <c r="D3246" s="625" t="s">
        <v>1041</v>
      </c>
      <c r="E3246" s="625" t="s">
        <v>1042</v>
      </c>
      <c r="F3246" s="1659" t="s">
        <v>1043</v>
      </c>
      <c r="G3246" s="1660"/>
      <c r="H3246" s="627" t="s">
        <v>1044</v>
      </c>
      <c r="I3246" s="625" t="s">
        <v>6</v>
      </c>
      <c r="J3246" s="628" t="s">
        <v>1045</v>
      </c>
      <c r="K3246" s="629" t="s">
        <v>1046</v>
      </c>
      <c r="L3246" s="625" t="s">
        <v>1047</v>
      </c>
      <c r="M3246" s="628" t="s">
        <v>1048</v>
      </c>
    </row>
    <row r="3247" spans="1:13">
      <c r="A3247" s="625"/>
      <c r="B3247" s="626" t="s">
        <v>1049</v>
      </c>
      <c r="C3247" s="625"/>
      <c r="D3247" s="625"/>
      <c r="E3247" s="625"/>
      <c r="F3247" s="630" t="s">
        <v>1050</v>
      </c>
      <c r="G3247" s="630" t="s">
        <v>1051</v>
      </c>
      <c r="H3247" s="631" t="s">
        <v>1052</v>
      </c>
      <c r="I3247" s="629" t="s">
        <v>1053</v>
      </c>
      <c r="J3247" s="625" t="s">
        <v>6</v>
      </c>
      <c r="K3247" s="629"/>
      <c r="L3247" s="625" t="s">
        <v>1054</v>
      </c>
      <c r="M3247" s="632"/>
    </row>
    <row r="3248" spans="1:13">
      <c r="A3248" s="670"/>
      <c r="B3248" s="967"/>
      <c r="C3248" s="670"/>
      <c r="D3248" s="625"/>
      <c r="E3248" s="625"/>
      <c r="F3248" s="633" t="s">
        <v>1055</v>
      </c>
      <c r="G3248" s="634" t="s">
        <v>1055</v>
      </c>
      <c r="H3248" s="628" t="s">
        <v>1056</v>
      </c>
      <c r="I3248" s="629" t="s">
        <v>1057</v>
      </c>
      <c r="J3248" s="625" t="s">
        <v>1058</v>
      </c>
      <c r="K3248" s="635"/>
      <c r="L3248" s="636" t="s">
        <v>1059</v>
      </c>
      <c r="M3248" s="632"/>
    </row>
    <row r="3249" spans="1:13" ht="115.5" customHeight="1">
      <c r="A3249" s="968"/>
      <c r="B3249" s="968"/>
      <c r="C3249" s="959" t="s">
        <v>2036</v>
      </c>
      <c r="D3249" s="956" t="s">
        <v>2037</v>
      </c>
      <c r="E3249" s="956" t="s">
        <v>2038</v>
      </c>
      <c r="F3249" s="969">
        <v>5</v>
      </c>
      <c r="G3249" s="706"/>
      <c r="H3249" s="706">
        <v>5</v>
      </c>
      <c r="I3249" s="706">
        <v>10</v>
      </c>
      <c r="J3249" s="706">
        <v>10</v>
      </c>
      <c r="K3249" s="806">
        <v>5</v>
      </c>
      <c r="L3249" s="705"/>
      <c r="M3249" s="705" t="s">
        <v>2039</v>
      </c>
    </row>
    <row r="3250" spans="1:13" ht="101.25" customHeight="1">
      <c r="A3250" s="968"/>
      <c r="B3250" s="968"/>
      <c r="C3250" s="956" t="s">
        <v>2040</v>
      </c>
      <c r="D3250" s="956" t="s">
        <v>2041</v>
      </c>
      <c r="E3250" s="956" t="s">
        <v>2042</v>
      </c>
      <c r="F3250" s="957">
        <v>9.25</v>
      </c>
      <c r="G3250" s="706"/>
      <c r="H3250" s="706">
        <v>10</v>
      </c>
      <c r="I3250" s="706">
        <v>15</v>
      </c>
      <c r="J3250" s="706">
        <v>16</v>
      </c>
      <c r="K3250" s="806">
        <v>10</v>
      </c>
      <c r="L3250" s="705"/>
      <c r="M3250" s="705" t="s">
        <v>2043</v>
      </c>
    </row>
    <row r="3251" spans="1:13" ht="127.5">
      <c r="A3251" s="970"/>
      <c r="B3251" s="970"/>
      <c r="C3251" s="956" t="s">
        <v>2044</v>
      </c>
      <c r="D3251" s="956" t="s">
        <v>2045</v>
      </c>
      <c r="E3251" s="956" t="s">
        <v>2046</v>
      </c>
      <c r="F3251" s="721">
        <v>3</v>
      </c>
      <c r="G3251" s="706"/>
      <c r="H3251" s="706">
        <v>4</v>
      </c>
      <c r="I3251" s="706">
        <v>6</v>
      </c>
      <c r="J3251" s="706">
        <v>6</v>
      </c>
      <c r="K3251" s="806">
        <v>3</v>
      </c>
      <c r="L3251" s="705"/>
      <c r="M3251" s="705" t="s">
        <v>2047</v>
      </c>
    </row>
    <row r="3252" spans="1:13" ht="76.5">
      <c r="A3252" s="956">
        <v>10</v>
      </c>
      <c r="B3252" s="956" t="s">
        <v>2002</v>
      </c>
      <c r="C3252" s="956" t="s">
        <v>2048</v>
      </c>
      <c r="D3252" s="956" t="s">
        <v>2049</v>
      </c>
      <c r="E3252" s="956" t="s">
        <v>2050</v>
      </c>
      <c r="F3252" s="957">
        <v>5</v>
      </c>
      <c r="G3252" s="706"/>
      <c r="H3252" s="706">
        <v>6</v>
      </c>
      <c r="I3252" s="706">
        <v>13</v>
      </c>
      <c r="J3252" s="706">
        <v>12</v>
      </c>
      <c r="K3252" s="806">
        <v>4</v>
      </c>
      <c r="L3252" s="706"/>
      <c r="M3252" s="705" t="s">
        <v>2051</v>
      </c>
    </row>
    <row r="3253" spans="1:13" ht="51">
      <c r="A3253" s="956">
        <v>11</v>
      </c>
      <c r="B3253" s="956" t="s">
        <v>2052</v>
      </c>
      <c r="C3253" s="956" t="s">
        <v>2053</v>
      </c>
      <c r="D3253" s="956" t="s">
        <v>2054</v>
      </c>
      <c r="E3253" s="956" t="s">
        <v>2055</v>
      </c>
      <c r="F3253" s="957">
        <v>1</v>
      </c>
      <c r="G3253" s="706"/>
      <c r="H3253" s="957">
        <v>1</v>
      </c>
      <c r="I3253" s="957">
        <v>2</v>
      </c>
      <c r="J3253" s="957">
        <v>3</v>
      </c>
      <c r="K3253" s="957">
        <v>1</v>
      </c>
      <c r="L3253" s="706"/>
      <c r="M3253" s="705" t="s">
        <v>2056</v>
      </c>
    </row>
    <row r="3254" spans="1:13">
      <c r="A3254" s="1681" t="s">
        <v>907</v>
      </c>
      <c r="B3254" s="1681"/>
      <c r="C3254" s="1681"/>
      <c r="D3254" s="1681"/>
      <c r="E3254" s="1681"/>
      <c r="F3254" s="1681"/>
      <c r="G3254" s="1681"/>
      <c r="H3254" s="1681"/>
      <c r="I3254" s="1681"/>
      <c r="J3254" s="1681"/>
      <c r="K3254" s="1681"/>
      <c r="L3254" s="1681"/>
      <c r="M3254" s="1681"/>
    </row>
    <row r="3255" spans="1:13">
      <c r="A3255" s="1681" t="s">
        <v>908</v>
      </c>
      <c r="B3255" s="1681"/>
      <c r="C3255" s="1681"/>
      <c r="D3255" s="1681"/>
      <c r="E3255" s="1681"/>
      <c r="F3255" s="1681"/>
      <c r="G3255" s="1681"/>
      <c r="H3255" s="1681"/>
      <c r="I3255" s="1681"/>
      <c r="J3255" s="1681"/>
      <c r="K3255" s="1681"/>
      <c r="L3255" s="1681"/>
      <c r="M3255" s="1681"/>
    </row>
    <row r="3256" spans="1:13">
      <c r="A3256" s="873" t="s">
        <v>1989</v>
      </c>
      <c r="B3256" s="873"/>
      <c r="C3256" s="873"/>
      <c r="D3256" s="873"/>
      <c r="E3256" s="873"/>
      <c r="F3256" s="873"/>
      <c r="G3256" s="873"/>
      <c r="H3256" s="873"/>
      <c r="I3256" s="873"/>
      <c r="J3256" s="873"/>
      <c r="K3256" s="873"/>
      <c r="L3256" s="873"/>
      <c r="M3256" s="786"/>
    </row>
    <row r="3257" spans="1:13">
      <c r="A3257" s="787" t="s">
        <v>1990</v>
      </c>
      <c r="B3257" s="787"/>
      <c r="C3257" s="788"/>
      <c r="D3257" s="788"/>
      <c r="E3257" s="788"/>
      <c r="F3257" s="789"/>
      <c r="G3257" s="790"/>
      <c r="H3257" s="790"/>
      <c r="I3257" s="790"/>
      <c r="J3257" s="791"/>
      <c r="K3257" s="791"/>
      <c r="L3257" s="791"/>
      <c r="M3257" s="791"/>
    </row>
    <row r="3258" spans="1:13">
      <c r="A3258" s="900" t="s">
        <v>1991</v>
      </c>
      <c r="B3258" s="900"/>
      <c r="C3258" s="900"/>
      <c r="D3258" s="900"/>
      <c r="E3258" s="900"/>
      <c r="F3258" s="901"/>
      <c r="G3258" s="901"/>
      <c r="H3258" s="901"/>
      <c r="I3258" s="901"/>
      <c r="J3258" s="901"/>
      <c r="K3258" s="901"/>
      <c r="L3258" s="901"/>
      <c r="M3258" s="901"/>
    </row>
    <row r="3259" spans="1:13">
      <c r="A3259" s="620" t="s">
        <v>910</v>
      </c>
      <c r="B3259" s="621" t="s">
        <v>1029</v>
      </c>
      <c r="C3259" s="620" t="s">
        <v>1030</v>
      </c>
      <c r="D3259" s="620" t="s">
        <v>1030</v>
      </c>
      <c r="E3259" s="620" t="s">
        <v>1031</v>
      </c>
      <c r="F3259" s="1657" t="s">
        <v>1032</v>
      </c>
      <c r="G3259" s="1658"/>
      <c r="H3259" s="622" t="s">
        <v>1033</v>
      </c>
      <c r="I3259" s="623" t="s">
        <v>1034</v>
      </c>
      <c r="J3259" s="620" t="s">
        <v>1035</v>
      </c>
      <c r="K3259" s="620" t="s">
        <v>1036</v>
      </c>
      <c r="L3259" s="620" t="s">
        <v>1037</v>
      </c>
      <c r="M3259" s="624" t="s">
        <v>1038</v>
      </c>
    </row>
    <row r="3260" spans="1:13">
      <c r="A3260" s="625"/>
      <c r="B3260" s="626" t="s">
        <v>1039</v>
      </c>
      <c r="C3260" s="625" t="s">
        <v>1040</v>
      </c>
      <c r="D3260" s="625" t="s">
        <v>1041</v>
      </c>
      <c r="E3260" s="625" t="s">
        <v>1042</v>
      </c>
      <c r="F3260" s="1659" t="s">
        <v>1043</v>
      </c>
      <c r="G3260" s="1660"/>
      <c r="H3260" s="627" t="s">
        <v>1044</v>
      </c>
      <c r="I3260" s="625" t="s">
        <v>6</v>
      </c>
      <c r="J3260" s="628" t="s">
        <v>1045</v>
      </c>
      <c r="K3260" s="629" t="s">
        <v>1046</v>
      </c>
      <c r="L3260" s="625" t="s">
        <v>1047</v>
      </c>
      <c r="M3260" s="628" t="s">
        <v>1048</v>
      </c>
    </row>
    <row r="3261" spans="1:13">
      <c r="A3261" s="625"/>
      <c r="B3261" s="626" t="s">
        <v>1049</v>
      </c>
      <c r="C3261" s="625"/>
      <c r="D3261" s="625"/>
      <c r="E3261" s="625"/>
      <c r="F3261" s="630" t="s">
        <v>1050</v>
      </c>
      <c r="G3261" s="630" t="s">
        <v>1051</v>
      </c>
      <c r="H3261" s="631" t="s">
        <v>1052</v>
      </c>
      <c r="I3261" s="629" t="s">
        <v>1053</v>
      </c>
      <c r="J3261" s="625" t="s">
        <v>6</v>
      </c>
      <c r="K3261" s="629"/>
      <c r="L3261" s="625" t="s">
        <v>1054</v>
      </c>
      <c r="M3261" s="632"/>
    </row>
    <row r="3262" spans="1:13">
      <c r="A3262" s="670"/>
      <c r="B3262" s="967"/>
      <c r="C3262" s="670"/>
      <c r="D3262" s="625"/>
      <c r="E3262" s="625"/>
      <c r="F3262" s="633" t="s">
        <v>1055</v>
      </c>
      <c r="G3262" s="634" t="s">
        <v>1055</v>
      </c>
      <c r="H3262" s="628" t="s">
        <v>1056</v>
      </c>
      <c r="I3262" s="629" t="s">
        <v>1057</v>
      </c>
      <c r="J3262" s="625" t="s">
        <v>1058</v>
      </c>
      <c r="K3262" s="635"/>
      <c r="L3262" s="636" t="s">
        <v>1059</v>
      </c>
      <c r="M3262" s="632"/>
    </row>
    <row r="3263" spans="1:13" ht="51">
      <c r="A3263" s="956">
        <v>12</v>
      </c>
      <c r="B3263" s="956" t="s">
        <v>2002</v>
      </c>
      <c r="C3263" s="956" t="s">
        <v>2057</v>
      </c>
      <c r="D3263" s="956" t="s">
        <v>2058</v>
      </c>
      <c r="E3263" s="956" t="s">
        <v>2059</v>
      </c>
      <c r="F3263" s="957">
        <v>50</v>
      </c>
      <c r="G3263" s="706"/>
      <c r="H3263" s="957">
        <v>60</v>
      </c>
      <c r="I3263" s="957">
        <v>10</v>
      </c>
      <c r="J3263" s="957">
        <v>100</v>
      </c>
      <c r="K3263" s="957">
        <v>50</v>
      </c>
      <c r="L3263" s="705"/>
      <c r="M3263" s="705" t="s">
        <v>2060</v>
      </c>
    </row>
    <row r="3264" spans="1:13" ht="63.75">
      <c r="A3264" s="956">
        <v>13</v>
      </c>
      <c r="B3264" s="956" t="s">
        <v>2022</v>
      </c>
      <c r="C3264" s="956" t="s">
        <v>2061</v>
      </c>
      <c r="D3264" s="956" t="s">
        <v>2062</v>
      </c>
      <c r="E3264" s="956" t="s">
        <v>2063</v>
      </c>
      <c r="F3264" s="957">
        <v>5</v>
      </c>
      <c r="G3264" s="706"/>
      <c r="H3264" s="957">
        <v>5</v>
      </c>
      <c r="I3264" s="957">
        <v>10</v>
      </c>
      <c r="J3264" s="957">
        <v>12</v>
      </c>
      <c r="K3264" s="957">
        <v>5</v>
      </c>
      <c r="L3264" s="705"/>
      <c r="M3264" s="705" t="s">
        <v>2064</v>
      </c>
    </row>
    <row r="3265" spans="1:13" ht="63.75">
      <c r="A3265" s="956">
        <v>14</v>
      </c>
      <c r="B3265" s="956" t="s">
        <v>2065</v>
      </c>
      <c r="C3265" s="956" t="s">
        <v>2066</v>
      </c>
      <c r="D3265" s="956" t="s">
        <v>2066</v>
      </c>
      <c r="E3265" s="956" t="s">
        <v>2067</v>
      </c>
      <c r="F3265" s="957">
        <v>2</v>
      </c>
      <c r="G3265" s="706"/>
      <c r="H3265" s="957">
        <v>2</v>
      </c>
      <c r="I3265" s="957">
        <v>4</v>
      </c>
      <c r="J3265" s="957">
        <v>4</v>
      </c>
      <c r="K3265" s="957">
        <v>2</v>
      </c>
      <c r="L3265" s="705"/>
      <c r="M3265" s="705" t="s">
        <v>2068</v>
      </c>
    </row>
    <row r="3266" spans="1:13" ht="51">
      <c r="A3266" s="956">
        <v>15</v>
      </c>
      <c r="B3266" s="956" t="s">
        <v>2069</v>
      </c>
      <c r="C3266" s="956" t="s">
        <v>2070</v>
      </c>
      <c r="D3266" s="956" t="s">
        <v>2071</v>
      </c>
      <c r="E3266" s="956" t="s">
        <v>2072</v>
      </c>
      <c r="F3266" s="957">
        <v>2</v>
      </c>
      <c r="G3266" s="706"/>
      <c r="H3266" s="957">
        <v>2</v>
      </c>
      <c r="I3266" s="957">
        <v>3</v>
      </c>
      <c r="J3266" s="957">
        <v>3</v>
      </c>
      <c r="K3266" s="957">
        <v>2</v>
      </c>
      <c r="L3266" s="705"/>
      <c r="M3266" s="705" t="s">
        <v>2073</v>
      </c>
    </row>
    <row r="3267" spans="1:13" ht="51">
      <c r="A3267" s="956">
        <v>16</v>
      </c>
      <c r="B3267" s="956" t="s">
        <v>2074</v>
      </c>
      <c r="C3267" s="956" t="s">
        <v>2075</v>
      </c>
      <c r="D3267" s="956" t="s">
        <v>2076</v>
      </c>
      <c r="E3267" s="956" t="s">
        <v>2077</v>
      </c>
      <c r="F3267" s="957" t="s">
        <v>1077</v>
      </c>
      <c r="G3267" s="706"/>
      <c r="H3267" s="957">
        <v>2</v>
      </c>
      <c r="I3267" s="957">
        <v>2</v>
      </c>
      <c r="J3267" s="957">
        <v>2</v>
      </c>
      <c r="K3267" s="957">
        <v>2</v>
      </c>
      <c r="L3267" s="705"/>
      <c r="M3267" s="705" t="s">
        <v>2078</v>
      </c>
    </row>
    <row r="3268" spans="1:13" ht="51">
      <c r="A3268" s="956">
        <v>17</v>
      </c>
      <c r="B3268" s="956" t="s">
        <v>2079</v>
      </c>
      <c r="C3268" s="956" t="s">
        <v>2080</v>
      </c>
      <c r="D3268" s="956" t="s">
        <v>2081</v>
      </c>
      <c r="E3268" s="956" t="s">
        <v>2082</v>
      </c>
      <c r="F3268" s="957">
        <v>10</v>
      </c>
      <c r="G3268" s="706"/>
      <c r="H3268" s="957">
        <v>10</v>
      </c>
      <c r="I3268" s="957">
        <v>12</v>
      </c>
      <c r="J3268" s="957">
        <v>12</v>
      </c>
      <c r="K3268" s="957">
        <v>10</v>
      </c>
      <c r="L3268" s="705"/>
      <c r="M3268" s="705" t="s">
        <v>2083</v>
      </c>
    </row>
    <row r="3269" spans="1:13" ht="63.75">
      <c r="A3269" s="956">
        <v>18</v>
      </c>
      <c r="B3269" s="956" t="s">
        <v>2022</v>
      </c>
      <c r="C3269" s="960" t="s">
        <v>2084</v>
      </c>
      <c r="D3269" s="956" t="s">
        <v>2085</v>
      </c>
      <c r="E3269" s="956" t="s">
        <v>2086</v>
      </c>
      <c r="F3269" s="957">
        <v>4</v>
      </c>
      <c r="G3269" s="706"/>
      <c r="H3269" s="957">
        <v>4</v>
      </c>
      <c r="I3269" s="957">
        <v>5</v>
      </c>
      <c r="J3269" s="957">
        <v>6</v>
      </c>
      <c r="K3269" s="957">
        <v>4</v>
      </c>
      <c r="L3269" s="705"/>
      <c r="M3269" s="705" t="s">
        <v>2087</v>
      </c>
    </row>
    <row r="3270" spans="1:13" ht="51">
      <c r="A3270" s="956">
        <v>19</v>
      </c>
      <c r="B3270" s="956" t="s">
        <v>2088</v>
      </c>
      <c r="C3270" s="956" t="s">
        <v>2089</v>
      </c>
      <c r="D3270" s="956" t="s">
        <v>2090</v>
      </c>
      <c r="E3270" s="956" t="s">
        <v>2091</v>
      </c>
      <c r="F3270" s="957">
        <v>4</v>
      </c>
      <c r="G3270" s="706"/>
      <c r="H3270" s="957">
        <v>4</v>
      </c>
      <c r="I3270" s="957">
        <v>4</v>
      </c>
      <c r="J3270" s="957">
        <v>4</v>
      </c>
      <c r="K3270" s="957">
        <v>4</v>
      </c>
      <c r="L3270" s="705"/>
      <c r="M3270" s="705" t="s">
        <v>2092</v>
      </c>
    </row>
    <row r="3271" spans="1:13">
      <c r="A3271" s="962"/>
      <c r="B3271" s="962"/>
      <c r="C3271" s="962"/>
      <c r="D3271" s="962"/>
      <c r="E3271" s="962"/>
      <c r="F3271" s="963"/>
      <c r="G3271" s="964"/>
      <c r="H3271" s="963"/>
      <c r="I3271" s="963"/>
      <c r="J3271" s="963"/>
      <c r="K3271" s="963"/>
      <c r="L3271" s="966"/>
      <c r="M3271" s="966"/>
    </row>
    <row r="3272" spans="1:13">
      <c r="A3272" s="962"/>
      <c r="B3272" s="962"/>
      <c r="C3272" s="962"/>
      <c r="D3272" s="962"/>
      <c r="E3272" s="962"/>
      <c r="F3272" s="963"/>
      <c r="G3272" s="964"/>
      <c r="H3272" s="963"/>
      <c r="I3272" s="963"/>
      <c r="J3272" s="963"/>
      <c r="K3272" s="963"/>
      <c r="L3272" s="966"/>
      <c r="M3272" s="966"/>
    </row>
    <row r="3273" spans="1:13">
      <c r="A3273" s="1681" t="s">
        <v>907</v>
      </c>
      <c r="B3273" s="1681"/>
      <c r="C3273" s="1681"/>
      <c r="D3273" s="1681"/>
      <c r="E3273" s="1681"/>
      <c r="F3273" s="1681"/>
      <c r="G3273" s="1681"/>
      <c r="H3273" s="1681"/>
      <c r="I3273" s="1681"/>
      <c r="J3273" s="1681"/>
      <c r="K3273" s="1681"/>
      <c r="L3273" s="1681"/>
      <c r="M3273" s="1681"/>
    </row>
    <row r="3274" spans="1:13">
      <c r="A3274" s="1681" t="s">
        <v>908</v>
      </c>
      <c r="B3274" s="1681"/>
      <c r="C3274" s="1681"/>
      <c r="D3274" s="1681"/>
      <c r="E3274" s="1681"/>
      <c r="F3274" s="1681"/>
      <c r="G3274" s="1681"/>
      <c r="H3274" s="1681"/>
      <c r="I3274" s="1681"/>
      <c r="J3274" s="1681"/>
      <c r="K3274" s="1681"/>
      <c r="L3274" s="1681"/>
      <c r="M3274" s="1681"/>
    </row>
    <row r="3275" spans="1:13">
      <c r="A3275" s="873" t="s">
        <v>1989</v>
      </c>
      <c r="B3275" s="873"/>
      <c r="C3275" s="873"/>
      <c r="D3275" s="873"/>
      <c r="E3275" s="873"/>
      <c r="F3275" s="873"/>
      <c r="G3275" s="873"/>
      <c r="H3275" s="873"/>
      <c r="I3275" s="873"/>
      <c r="J3275" s="873"/>
      <c r="K3275" s="873"/>
      <c r="L3275" s="873"/>
      <c r="M3275" s="786"/>
    </row>
    <row r="3276" spans="1:13">
      <c r="A3276" s="787" t="s">
        <v>1990</v>
      </c>
      <c r="B3276" s="787"/>
      <c r="C3276" s="788"/>
      <c r="D3276" s="788"/>
      <c r="E3276" s="788"/>
      <c r="F3276" s="789"/>
      <c r="G3276" s="790"/>
      <c r="H3276" s="790"/>
      <c r="I3276" s="790"/>
      <c r="J3276" s="791"/>
      <c r="K3276" s="791"/>
      <c r="L3276" s="791"/>
      <c r="M3276" s="791"/>
    </row>
    <row r="3277" spans="1:13">
      <c r="A3277" s="900" t="s">
        <v>1991</v>
      </c>
      <c r="B3277" s="900"/>
      <c r="C3277" s="900"/>
      <c r="D3277" s="900"/>
      <c r="E3277" s="900"/>
      <c r="F3277" s="901"/>
      <c r="G3277" s="901"/>
      <c r="H3277" s="901"/>
      <c r="I3277" s="901"/>
      <c r="J3277" s="901"/>
      <c r="K3277" s="901"/>
      <c r="L3277" s="901"/>
      <c r="M3277" s="901"/>
    </row>
    <row r="3278" spans="1:13">
      <c r="A3278" s="620" t="s">
        <v>910</v>
      </c>
      <c r="B3278" s="621" t="s">
        <v>1029</v>
      </c>
      <c r="C3278" s="620" t="s">
        <v>1030</v>
      </c>
      <c r="D3278" s="620" t="s">
        <v>1030</v>
      </c>
      <c r="E3278" s="620" t="s">
        <v>1031</v>
      </c>
      <c r="F3278" s="1657" t="s">
        <v>1032</v>
      </c>
      <c r="G3278" s="1658"/>
      <c r="H3278" s="622" t="s">
        <v>1033</v>
      </c>
      <c r="I3278" s="623" t="s">
        <v>1034</v>
      </c>
      <c r="J3278" s="620" t="s">
        <v>1035</v>
      </c>
      <c r="K3278" s="620" t="s">
        <v>1036</v>
      </c>
      <c r="L3278" s="620" t="s">
        <v>1037</v>
      </c>
      <c r="M3278" s="624" t="s">
        <v>1038</v>
      </c>
    </row>
    <row r="3279" spans="1:13">
      <c r="A3279" s="625"/>
      <c r="B3279" s="626" t="s">
        <v>1039</v>
      </c>
      <c r="C3279" s="625" t="s">
        <v>1040</v>
      </c>
      <c r="D3279" s="625" t="s">
        <v>1041</v>
      </c>
      <c r="E3279" s="625" t="s">
        <v>1042</v>
      </c>
      <c r="F3279" s="1659" t="s">
        <v>1043</v>
      </c>
      <c r="G3279" s="1660"/>
      <c r="H3279" s="627" t="s">
        <v>1044</v>
      </c>
      <c r="I3279" s="625" t="s">
        <v>6</v>
      </c>
      <c r="J3279" s="628" t="s">
        <v>1045</v>
      </c>
      <c r="K3279" s="629" t="s">
        <v>1046</v>
      </c>
      <c r="L3279" s="625" t="s">
        <v>1047</v>
      </c>
      <c r="M3279" s="628" t="s">
        <v>1048</v>
      </c>
    </row>
    <row r="3280" spans="1:13">
      <c r="A3280" s="625"/>
      <c r="B3280" s="626" t="s">
        <v>1049</v>
      </c>
      <c r="C3280" s="625"/>
      <c r="D3280" s="625"/>
      <c r="E3280" s="625"/>
      <c r="F3280" s="630" t="s">
        <v>1050</v>
      </c>
      <c r="G3280" s="630" t="s">
        <v>1051</v>
      </c>
      <c r="H3280" s="631" t="s">
        <v>1052</v>
      </c>
      <c r="I3280" s="629" t="s">
        <v>1053</v>
      </c>
      <c r="J3280" s="625" t="s">
        <v>6</v>
      </c>
      <c r="K3280" s="629"/>
      <c r="L3280" s="625" t="s">
        <v>1054</v>
      </c>
      <c r="M3280" s="632"/>
    </row>
    <row r="3281" spans="1:13">
      <c r="A3281" s="670"/>
      <c r="B3281" s="967"/>
      <c r="C3281" s="670"/>
      <c r="D3281" s="625"/>
      <c r="E3281" s="625"/>
      <c r="F3281" s="633" t="s">
        <v>1055</v>
      </c>
      <c r="G3281" s="634" t="s">
        <v>1055</v>
      </c>
      <c r="H3281" s="628" t="s">
        <v>1056</v>
      </c>
      <c r="I3281" s="629" t="s">
        <v>1057</v>
      </c>
      <c r="J3281" s="625" t="s">
        <v>1058</v>
      </c>
      <c r="K3281" s="635"/>
      <c r="L3281" s="636" t="s">
        <v>1059</v>
      </c>
      <c r="M3281" s="632"/>
    </row>
    <row r="3282" spans="1:13" ht="76.5">
      <c r="A3282" s="956">
        <v>20</v>
      </c>
      <c r="B3282" s="956" t="s">
        <v>2093</v>
      </c>
      <c r="C3282" s="956" t="s">
        <v>2094</v>
      </c>
      <c r="D3282" s="956" t="s">
        <v>2095</v>
      </c>
      <c r="E3282" s="956" t="s">
        <v>2096</v>
      </c>
      <c r="F3282" s="957">
        <v>3</v>
      </c>
      <c r="G3282" s="706"/>
      <c r="H3282" s="706">
        <v>4</v>
      </c>
      <c r="I3282" s="706">
        <v>5</v>
      </c>
      <c r="J3282" s="706">
        <v>5</v>
      </c>
      <c r="K3282" s="806">
        <v>3</v>
      </c>
      <c r="L3282" s="705"/>
      <c r="M3282" s="956" t="s">
        <v>2097</v>
      </c>
    </row>
    <row r="3283" spans="1:13" ht="51">
      <c r="A3283" s="956">
        <v>21</v>
      </c>
      <c r="B3283" s="971" t="s">
        <v>2022</v>
      </c>
      <c r="C3283" s="971" t="s">
        <v>2098</v>
      </c>
      <c r="D3283" s="971" t="s">
        <v>2099</v>
      </c>
      <c r="E3283" s="971" t="s">
        <v>2100</v>
      </c>
      <c r="F3283" s="972">
        <v>5</v>
      </c>
      <c r="G3283" s="972"/>
      <c r="H3283" s="972">
        <v>5</v>
      </c>
      <c r="I3283" s="972">
        <v>5</v>
      </c>
      <c r="J3283" s="972">
        <v>5</v>
      </c>
      <c r="K3283" s="972">
        <v>5</v>
      </c>
      <c r="L3283" s="705"/>
      <c r="M3283" s="705" t="s">
        <v>2101</v>
      </c>
    </row>
    <row r="3284" spans="1:13" ht="63.75">
      <c r="A3284" s="956">
        <v>22</v>
      </c>
      <c r="B3284" s="956" t="s">
        <v>2022</v>
      </c>
      <c r="C3284" s="956" t="s">
        <v>2102</v>
      </c>
      <c r="D3284" s="956" t="s">
        <v>2103</v>
      </c>
      <c r="E3284" s="956" t="s">
        <v>2104</v>
      </c>
      <c r="F3284" s="972">
        <v>5</v>
      </c>
      <c r="G3284" s="706"/>
      <c r="H3284" s="706">
        <v>4</v>
      </c>
      <c r="I3284" s="706">
        <v>8</v>
      </c>
      <c r="J3284" s="706">
        <v>8</v>
      </c>
      <c r="K3284" s="806">
        <v>4</v>
      </c>
      <c r="L3284" s="705"/>
      <c r="M3284" s="705" t="s">
        <v>2105</v>
      </c>
    </row>
    <row r="3285" spans="1:13" ht="51">
      <c r="A3285" s="956">
        <v>23</v>
      </c>
      <c r="B3285" s="960" t="s">
        <v>2106</v>
      </c>
      <c r="C3285" s="956" t="s">
        <v>2107</v>
      </c>
      <c r="D3285" s="956" t="s">
        <v>2108</v>
      </c>
      <c r="E3285" s="956" t="s">
        <v>2104</v>
      </c>
      <c r="F3285" s="957">
        <v>5</v>
      </c>
      <c r="G3285" s="706"/>
      <c r="H3285" s="957">
        <v>5</v>
      </c>
      <c r="I3285" s="957">
        <v>5</v>
      </c>
      <c r="J3285" s="957">
        <v>5</v>
      </c>
      <c r="K3285" s="957">
        <v>5</v>
      </c>
      <c r="L3285" s="705"/>
      <c r="M3285" s="705" t="s">
        <v>2109</v>
      </c>
    </row>
    <row r="3286" spans="1:13" ht="63.75">
      <c r="A3286" s="971">
        <v>24</v>
      </c>
      <c r="B3286" s="971" t="s">
        <v>2022</v>
      </c>
      <c r="C3286" s="971" t="s">
        <v>2110</v>
      </c>
      <c r="D3286" s="956" t="s">
        <v>2111</v>
      </c>
      <c r="E3286" s="960" t="s">
        <v>2112</v>
      </c>
      <c r="F3286" s="957">
        <v>3</v>
      </c>
      <c r="G3286" s="705"/>
      <c r="H3286" s="957">
        <v>7</v>
      </c>
      <c r="I3286" s="957">
        <v>7</v>
      </c>
      <c r="J3286" s="957">
        <v>7</v>
      </c>
      <c r="K3286" s="957">
        <v>7</v>
      </c>
      <c r="L3286" s="705"/>
      <c r="M3286" s="710" t="s">
        <v>2113</v>
      </c>
    </row>
    <row r="3287" spans="1:13" ht="102">
      <c r="A3287" s="968"/>
      <c r="B3287" s="968"/>
      <c r="C3287" s="968"/>
      <c r="D3287" s="956" t="s">
        <v>2114</v>
      </c>
      <c r="E3287" s="960" t="s">
        <v>2115</v>
      </c>
      <c r="F3287" s="706">
        <v>2</v>
      </c>
      <c r="G3287" s="705"/>
      <c r="H3287" s="706">
        <v>4</v>
      </c>
      <c r="I3287" s="706">
        <v>10</v>
      </c>
      <c r="J3287" s="706">
        <v>12</v>
      </c>
      <c r="K3287" s="806">
        <v>4</v>
      </c>
      <c r="L3287" s="705"/>
      <c r="M3287" s="705" t="s">
        <v>2116</v>
      </c>
    </row>
    <row r="3288" spans="1:13" ht="63.75">
      <c r="A3288" s="970"/>
      <c r="B3288" s="970"/>
      <c r="C3288" s="970"/>
      <c r="D3288" s="960" t="s">
        <v>2117</v>
      </c>
      <c r="E3288" s="960" t="s">
        <v>2118</v>
      </c>
      <c r="F3288" s="706">
        <v>2.5</v>
      </c>
      <c r="G3288" s="705"/>
      <c r="H3288" s="706">
        <v>3</v>
      </c>
      <c r="I3288" s="706">
        <v>5</v>
      </c>
      <c r="J3288" s="706">
        <v>6</v>
      </c>
      <c r="K3288" s="806">
        <v>2</v>
      </c>
      <c r="L3288" s="705"/>
      <c r="M3288" s="705" t="s">
        <v>2119</v>
      </c>
    </row>
    <row r="3289" spans="1:13">
      <c r="A3289" s="1681" t="s">
        <v>907</v>
      </c>
      <c r="B3289" s="1681"/>
      <c r="C3289" s="1681"/>
      <c r="D3289" s="1681"/>
      <c r="E3289" s="1681"/>
      <c r="F3289" s="1681"/>
      <c r="G3289" s="1681"/>
      <c r="H3289" s="1681"/>
      <c r="I3289" s="1681"/>
      <c r="J3289" s="1681"/>
      <c r="K3289" s="1681"/>
      <c r="L3289" s="1681"/>
      <c r="M3289" s="1681"/>
    </row>
    <row r="3290" spans="1:13">
      <c r="A3290" s="1681" t="s">
        <v>908</v>
      </c>
      <c r="B3290" s="1681"/>
      <c r="C3290" s="1681"/>
      <c r="D3290" s="1681"/>
      <c r="E3290" s="1681"/>
      <c r="F3290" s="1681"/>
      <c r="G3290" s="1681"/>
      <c r="H3290" s="1681"/>
      <c r="I3290" s="1681"/>
      <c r="J3290" s="1681"/>
      <c r="K3290" s="1681"/>
      <c r="L3290" s="1681"/>
      <c r="M3290" s="1681"/>
    </row>
    <row r="3291" spans="1:13">
      <c r="A3291" s="873" t="s">
        <v>1989</v>
      </c>
      <c r="B3291" s="873"/>
      <c r="C3291" s="873"/>
      <c r="D3291" s="873"/>
      <c r="E3291" s="873"/>
      <c r="F3291" s="873"/>
      <c r="G3291" s="873"/>
      <c r="H3291" s="873"/>
      <c r="I3291" s="873"/>
      <c r="J3291" s="873"/>
      <c r="K3291" s="873"/>
      <c r="L3291" s="873"/>
      <c r="M3291" s="786"/>
    </row>
    <row r="3292" spans="1:13">
      <c r="A3292" s="787" t="s">
        <v>1990</v>
      </c>
      <c r="B3292" s="787"/>
      <c r="C3292" s="788"/>
      <c r="D3292" s="788"/>
      <c r="E3292" s="788"/>
      <c r="F3292" s="789"/>
      <c r="G3292" s="790"/>
      <c r="H3292" s="790"/>
      <c r="I3292" s="790"/>
      <c r="J3292" s="791"/>
      <c r="K3292" s="791"/>
      <c r="L3292" s="791"/>
      <c r="M3292" s="791"/>
    </row>
    <row r="3293" spans="1:13">
      <c r="A3293" s="900" t="s">
        <v>1991</v>
      </c>
      <c r="B3293" s="900"/>
      <c r="C3293" s="900"/>
      <c r="D3293" s="900"/>
      <c r="E3293" s="900"/>
      <c r="F3293" s="901"/>
      <c r="G3293" s="901"/>
      <c r="H3293" s="901"/>
      <c r="I3293" s="901"/>
      <c r="J3293" s="901"/>
      <c r="K3293" s="901"/>
      <c r="L3293" s="901"/>
      <c r="M3293" s="901"/>
    </row>
    <row r="3294" spans="1:13">
      <c r="A3294" s="620" t="s">
        <v>910</v>
      </c>
      <c r="B3294" s="621" t="s">
        <v>1029</v>
      </c>
      <c r="C3294" s="620" t="s">
        <v>1030</v>
      </c>
      <c r="D3294" s="620" t="s">
        <v>1030</v>
      </c>
      <c r="E3294" s="620" t="s">
        <v>1031</v>
      </c>
      <c r="F3294" s="1657" t="s">
        <v>1032</v>
      </c>
      <c r="G3294" s="1658"/>
      <c r="H3294" s="622" t="s">
        <v>1033</v>
      </c>
      <c r="I3294" s="623" t="s">
        <v>1034</v>
      </c>
      <c r="J3294" s="620" t="s">
        <v>1035</v>
      </c>
      <c r="K3294" s="620" t="s">
        <v>1036</v>
      </c>
      <c r="L3294" s="620" t="s">
        <v>1037</v>
      </c>
      <c r="M3294" s="624" t="s">
        <v>1038</v>
      </c>
    </row>
    <row r="3295" spans="1:13">
      <c r="A3295" s="625"/>
      <c r="B3295" s="626" t="s">
        <v>1039</v>
      </c>
      <c r="C3295" s="625" t="s">
        <v>1040</v>
      </c>
      <c r="D3295" s="625" t="s">
        <v>1041</v>
      </c>
      <c r="E3295" s="625" t="s">
        <v>1042</v>
      </c>
      <c r="F3295" s="1659" t="s">
        <v>1043</v>
      </c>
      <c r="G3295" s="1660"/>
      <c r="H3295" s="627" t="s">
        <v>1044</v>
      </c>
      <c r="I3295" s="625" t="s">
        <v>6</v>
      </c>
      <c r="J3295" s="628" t="s">
        <v>1045</v>
      </c>
      <c r="K3295" s="629" t="s">
        <v>1046</v>
      </c>
      <c r="L3295" s="625" t="s">
        <v>1047</v>
      </c>
      <c r="M3295" s="628" t="s">
        <v>1048</v>
      </c>
    </row>
    <row r="3296" spans="1:13">
      <c r="A3296" s="625"/>
      <c r="B3296" s="626" t="s">
        <v>1049</v>
      </c>
      <c r="C3296" s="625"/>
      <c r="D3296" s="625"/>
      <c r="E3296" s="625"/>
      <c r="F3296" s="630" t="s">
        <v>1050</v>
      </c>
      <c r="G3296" s="630" t="s">
        <v>1051</v>
      </c>
      <c r="H3296" s="631" t="s">
        <v>1052</v>
      </c>
      <c r="I3296" s="629" t="s">
        <v>1053</v>
      </c>
      <c r="J3296" s="625" t="s">
        <v>6</v>
      </c>
      <c r="K3296" s="629"/>
      <c r="L3296" s="625" t="s">
        <v>1054</v>
      </c>
      <c r="M3296" s="632"/>
    </row>
    <row r="3297" spans="1:13">
      <c r="A3297" s="670"/>
      <c r="B3297" s="967"/>
      <c r="C3297" s="670"/>
      <c r="D3297" s="625"/>
      <c r="E3297" s="625"/>
      <c r="F3297" s="633" t="s">
        <v>1055</v>
      </c>
      <c r="G3297" s="634" t="s">
        <v>1055</v>
      </c>
      <c r="H3297" s="628" t="s">
        <v>1056</v>
      </c>
      <c r="I3297" s="629" t="s">
        <v>1057</v>
      </c>
      <c r="J3297" s="625" t="s">
        <v>1058</v>
      </c>
      <c r="K3297" s="635"/>
      <c r="L3297" s="636" t="s">
        <v>1059</v>
      </c>
      <c r="M3297" s="632"/>
    </row>
    <row r="3298" spans="1:13" ht="102">
      <c r="A3298" s="968"/>
      <c r="B3298" s="968"/>
      <c r="C3298" s="968"/>
      <c r="D3298" s="960" t="s">
        <v>2120</v>
      </c>
      <c r="E3298" s="960" t="s">
        <v>2121</v>
      </c>
      <c r="F3298" s="706">
        <v>2</v>
      </c>
      <c r="G3298" s="706"/>
      <c r="H3298" s="706">
        <v>6</v>
      </c>
      <c r="I3298" s="706">
        <v>10</v>
      </c>
      <c r="J3298" s="706">
        <v>12</v>
      </c>
      <c r="K3298" s="806">
        <v>4</v>
      </c>
      <c r="L3298" s="705"/>
      <c r="M3298" s="705" t="s">
        <v>2122</v>
      </c>
    </row>
    <row r="3299" spans="1:13" ht="76.5">
      <c r="A3299" s="970"/>
      <c r="B3299" s="970"/>
      <c r="C3299" s="970"/>
      <c r="D3299" s="960" t="s">
        <v>2123</v>
      </c>
      <c r="E3299" s="960" t="s">
        <v>2124</v>
      </c>
      <c r="F3299" s="706">
        <v>1</v>
      </c>
      <c r="G3299" s="706"/>
      <c r="H3299" s="706">
        <v>2</v>
      </c>
      <c r="I3299" s="706">
        <v>4</v>
      </c>
      <c r="J3299" s="706">
        <v>5</v>
      </c>
      <c r="K3299" s="806">
        <v>2</v>
      </c>
      <c r="L3299" s="705"/>
      <c r="M3299" s="705" t="s">
        <v>2125</v>
      </c>
    </row>
    <row r="3300" spans="1:13" ht="13.5" thickBot="1">
      <c r="A3300" s="973"/>
      <c r="B3300" s="886"/>
      <c r="C3300" s="887" t="s">
        <v>6</v>
      </c>
      <c r="D3300" s="887"/>
      <c r="E3300" s="886"/>
      <c r="F3300" s="888">
        <f>SUM(F3214:F3299)</f>
        <v>254.95</v>
      </c>
      <c r="G3300" s="888">
        <f t="shared" ref="G3300:L3300" si="21">SUM(G3214:G3299)</f>
        <v>0</v>
      </c>
      <c r="H3300" s="888">
        <f t="shared" si="21"/>
        <v>291</v>
      </c>
      <c r="I3300" s="888">
        <f t="shared" si="21"/>
        <v>313</v>
      </c>
      <c r="J3300" s="888">
        <f t="shared" si="21"/>
        <v>452</v>
      </c>
      <c r="K3300" s="888">
        <f t="shared" si="21"/>
        <v>239</v>
      </c>
      <c r="L3300" s="888">
        <f t="shared" si="21"/>
        <v>0</v>
      </c>
      <c r="M3300" s="948"/>
    </row>
    <row r="3301" spans="1:13">
      <c r="A3301" s="688"/>
      <c r="B3301" s="688"/>
      <c r="C3301" s="940"/>
      <c r="D3301" s="940"/>
      <c r="E3301" s="688"/>
      <c r="F3301" s="691"/>
      <c r="G3301" s="691"/>
      <c r="H3301" s="691"/>
      <c r="I3301" s="691"/>
      <c r="J3301" s="691"/>
      <c r="K3301" s="691"/>
      <c r="L3301" s="691"/>
      <c r="M3301" s="688"/>
    </row>
    <row r="3302" spans="1:13">
      <c r="A3302" s="688"/>
      <c r="B3302" s="688"/>
      <c r="C3302" s="940"/>
      <c r="D3302" s="940"/>
      <c r="E3302" s="688"/>
      <c r="F3302" s="691"/>
      <c r="G3302" s="691"/>
      <c r="H3302" s="691"/>
      <c r="I3302" s="691"/>
      <c r="J3302" s="691"/>
      <c r="K3302" s="691"/>
      <c r="L3302" s="691"/>
      <c r="M3302" s="688"/>
    </row>
    <row r="3303" spans="1:13">
      <c r="A3303" s="688"/>
      <c r="B3303" s="688"/>
      <c r="C3303" s="940"/>
      <c r="D3303" s="940"/>
      <c r="E3303" s="688"/>
      <c r="F3303" s="691"/>
      <c r="G3303" s="691"/>
      <c r="H3303" s="691"/>
      <c r="I3303" s="691"/>
      <c r="J3303" s="691"/>
      <c r="K3303" s="691"/>
      <c r="L3303" s="691"/>
      <c r="M3303" s="688"/>
    </row>
    <row r="3304" spans="1:13">
      <c r="A3304" s="688"/>
      <c r="B3304" s="688"/>
      <c r="C3304" s="940"/>
      <c r="D3304" s="940"/>
      <c r="E3304" s="688"/>
      <c r="F3304" s="691"/>
      <c r="G3304" s="691"/>
      <c r="H3304" s="691"/>
      <c r="I3304" s="691"/>
      <c r="J3304" s="691"/>
      <c r="K3304" s="691"/>
      <c r="L3304" s="691"/>
      <c r="M3304" s="688"/>
    </row>
    <row r="3305" spans="1:13">
      <c r="A3305" s="688"/>
      <c r="B3305" s="688"/>
      <c r="C3305" s="940"/>
      <c r="D3305" s="940"/>
      <c r="E3305" s="688"/>
      <c r="F3305" s="691"/>
      <c r="G3305" s="691"/>
      <c r="H3305" s="691"/>
      <c r="I3305" s="691"/>
      <c r="J3305" s="691"/>
      <c r="K3305" s="691"/>
      <c r="L3305" s="691"/>
      <c r="M3305" s="688"/>
    </row>
    <row r="3306" spans="1:13">
      <c r="A3306" s="688"/>
      <c r="B3306" s="688"/>
      <c r="C3306" s="940"/>
      <c r="D3306" s="940"/>
      <c r="E3306" s="688"/>
      <c r="F3306" s="691"/>
      <c r="G3306" s="691"/>
      <c r="H3306" s="691"/>
      <c r="I3306" s="691"/>
      <c r="J3306" s="691"/>
      <c r="K3306" s="691"/>
      <c r="L3306" s="691"/>
      <c r="M3306" s="688"/>
    </row>
    <row r="3307" spans="1:13">
      <c r="A3307" s="688"/>
      <c r="B3307" s="688"/>
      <c r="C3307" s="940"/>
      <c r="D3307" s="940"/>
      <c r="E3307" s="688"/>
      <c r="F3307" s="691"/>
      <c r="G3307" s="691"/>
      <c r="H3307" s="691"/>
      <c r="I3307" s="691"/>
      <c r="J3307" s="691"/>
      <c r="K3307" s="691"/>
      <c r="L3307" s="691"/>
      <c r="M3307" s="688"/>
    </row>
    <row r="3308" spans="1:13">
      <c r="A3308" s="688"/>
      <c r="B3308" s="688"/>
      <c r="C3308" s="940"/>
      <c r="D3308" s="940"/>
      <c r="E3308" s="688"/>
      <c r="F3308" s="691"/>
      <c r="G3308" s="691"/>
      <c r="H3308" s="691"/>
      <c r="I3308" s="691"/>
      <c r="J3308" s="691"/>
      <c r="K3308" s="691"/>
      <c r="L3308" s="691"/>
      <c r="M3308" s="688"/>
    </row>
    <row r="3309" spans="1:13">
      <c r="A3309" s="688"/>
      <c r="B3309" s="688"/>
      <c r="C3309" s="940"/>
      <c r="D3309" s="940"/>
      <c r="E3309" s="688"/>
      <c r="F3309" s="691"/>
      <c r="G3309" s="691"/>
      <c r="H3309" s="691"/>
      <c r="I3309" s="691"/>
      <c r="J3309" s="691"/>
      <c r="K3309" s="691"/>
      <c r="L3309" s="691"/>
      <c r="M3309" s="688"/>
    </row>
    <row r="3310" spans="1:13">
      <c r="A3310" s="688"/>
      <c r="B3310" s="688"/>
      <c r="C3310" s="940"/>
      <c r="D3310" s="940"/>
      <c r="E3310" s="688"/>
      <c r="F3310" s="691"/>
      <c r="G3310" s="691"/>
      <c r="H3310" s="691"/>
      <c r="I3310" s="691"/>
      <c r="J3310" s="691"/>
      <c r="K3310" s="691"/>
      <c r="L3310" s="691"/>
      <c r="M3310" s="688"/>
    </row>
    <row r="3311" spans="1:13">
      <c r="A3311" s="688"/>
      <c r="B3311" s="688"/>
      <c r="C3311" s="940"/>
      <c r="D3311" s="940"/>
      <c r="E3311" s="688"/>
      <c r="F3311" s="691"/>
      <c r="G3311" s="691"/>
      <c r="H3311" s="691"/>
      <c r="I3311" s="691"/>
      <c r="J3311" s="691"/>
      <c r="K3311" s="691"/>
      <c r="L3311" s="691"/>
      <c r="M3311" s="688"/>
    </row>
    <row r="3312" spans="1:13">
      <c r="A3312" s="688"/>
      <c r="B3312" s="688"/>
      <c r="C3312" s="940"/>
      <c r="D3312" s="940"/>
      <c r="E3312" s="688"/>
      <c r="F3312" s="691"/>
      <c r="G3312" s="691"/>
      <c r="H3312" s="691"/>
      <c r="I3312" s="691"/>
      <c r="J3312" s="691"/>
      <c r="K3312" s="691"/>
      <c r="L3312" s="691"/>
      <c r="M3312" s="688"/>
    </row>
    <row r="3313" spans="1:13">
      <c r="A3313" s="688"/>
      <c r="B3313" s="688"/>
      <c r="C3313" s="940"/>
      <c r="D3313" s="940"/>
      <c r="E3313" s="688"/>
      <c r="F3313" s="691"/>
      <c r="G3313" s="691"/>
      <c r="H3313" s="691"/>
      <c r="I3313" s="691"/>
      <c r="J3313" s="691"/>
      <c r="K3313" s="691"/>
      <c r="L3313" s="691"/>
      <c r="M3313" s="688"/>
    </row>
    <row r="3314" spans="1:13">
      <c r="A3314" s="688"/>
      <c r="B3314" s="688"/>
      <c r="C3314" s="940"/>
      <c r="D3314" s="940"/>
      <c r="E3314" s="688"/>
      <c r="F3314" s="691"/>
      <c r="G3314" s="691"/>
      <c r="H3314" s="691"/>
      <c r="I3314" s="691"/>
      <c r="J3314" s="691"/>
      <c r="K3314" s="691"/>
      <c r="L3314" s="691"/>
      <c r="M3314" s="688"/>
    </row>
    <row r="3315" spans="1:13">
      <c r="A3315" s="688"/>
      <c r="B3315" s="688"/>
      <c r="C3315" s="940"/>
      <c r="D3315" s="940"/>
      <c r="E3315" s="688"/>
      <c r="F3315" s="691"/>
      <c r="G3315" s="691"/>
      <c r="H3315" s="691"/>
      <c r="I3315" s="691"/>
      <c r="J3315" s="691"/>
      <c r="K3315" s="691"/>
      <c r="L3315" s="691"/>
      <c r="M3315" s="688"/>
    </row>
    <row r="3316" spans="1:13">
      <c r="A3316" s="688"/>
      <c r="B3316" s="688"/>
      <c r="C3316" s="940"/>
      <c r="D3316" s="940"/>
      <c r="E3316" s="688"/>
      <c r="F3316" s="691"/>
      <c r="G3316" s="691"/>
      <c r="H3316" s="691"/>
      <c r="I3316" s="691"/>
      <c r="J3316" s="691"/>
      <c r="K3316" s="691"/>
      <c r="L3316" s="691"/>
      <c r="M3316" s="688"/>
    </row>
    <row r="3317" spans="1:13">
      <c r="A3317" s="688"/>
      <c r="B3317" s="688"/>
      <c r="C3317" s="940"/>
      <c r="D3317" s="940"/>
      <c r="E3317" s="688"/>
      <c r="F3317" s="691"/>
      <c r="G3317" s="691"/>
      <c r="H3317" s="691"/>
      <c r="I3317" s="691"/>
      <c r="J3317" s="691"/>
      <c r="K3317" s="691"/>
      <c r="L3317" s="691"/>
      <c r="M3317" s="688"/>
    </row>
    <row r="3318" spans="1:13">
      <c r="A3318" s="688"/>
      <c r="B3318" s="688"/>
      <c r="C3318" s="940"/>
      <c r="D3318" s="940"/>
      <c r="E3318" s="688"/>
      <c r="F3318" s="691"/>
      <c r="G3318" s="691"/>
      <c r="H3318" s="691"/>
      <c r="I3318" s="691"/>
      <c r="J3318" s="691"/>
      <c r="K3318" s="691"/>
      <c r="L3318" s="691"/>
      <c r="M3318" s="688"/>
    </row>
    <row r="3319" spans="1:13">
      <c r="A3319" s="688"/>
      <c r="B3319" s="688"/>
      <c r="C3319" s="940"/>
      <c r="D3319" s="940"/>
      <c r="E3319" s="688"/>
      <c r="F3319" s="691"/>
      <c r="G3319" s="691"/>
      <c r="H3319" s="691"/>
      <c r="I3319" s="691"/>
      <c r="J3319" s="691"/>
      <c r="K3319" s="691"/>
      <c r="L3319" s="691"/>
      <c r="M3319" s="688"/>
    </row>
    <row r="3320" spans="1:13">
      <c r="A3320" s="688"/>
      <c r="B3320" s="688"/>
      <c r="C3320" s="940"/>
      <c r="D3320" s="940"/>
      <c r="E3320" s="688"/>
      <c r="F3320" s="691"/>
      <c r="G3320" s="691"/>
      <c r="H3320" s="691"/>
      <c r="I3320" s="691"/>
      <c r="J3320" s="691"/>
      <c r="K3320" s="691"/>
      <c r="L3320" s="691"/>
      <c r="M3320" s="688"/>
    </row>
    <row r="3321" spans="1:13">
      <c r="A3321" s="688"/>
      <c r="B3321" s="688"/>
      <c r="C3321" s="940"/>
      <c r="D3321" s="940"/>
      <c r="E3321" s="688"/>
      <c r="F3321" s="691"/>
      <c r="G3321" s="691"/>
      <c r="H3321" s="691"/>
      <c r="I3321" s="691"/>
      <c r="J3321" s="691"/>
      <c r="K3321" s="691"/>
      <c r="L3321" s="691"/>
      <c r="M3321" s="688"/>
    </row>
    <row r="3322" spans="1:13">
      <c r="A3322" s="688"/>
      <c r="B3322" s="688"/>
      <c r="C3322" s="940"/>
      <c r="D3322" s="940"/>
      <c r="E3322" s="688"/>
      <c r="F3322" s="691"/>
      <c r="G3322" s="691"/>
      <c r="H3322" s="691"/>
      <c r="I3322" s="691"/>
      <c r="J3322" s="691"/>
      <c r="K3322" s="691"/>
      <c r="L3322" s="691"/>
      <c r="M3322" s="688"/>
    </row>
    <row r="3323" spans="1:13" ht="15" customHeight="1">
      <c r="A3323" s="1676" t="s">
        <v>907</v>
      </c>
      <c r="B3323" s="1676"/>
      <c r="C3323" s="1676"/>
      <c r="D3323" s="1676"/>
      <c r="E3323" s="1676"/>
      <c r="F3323" s="1676"/>
      <c r="G3323" s="1676"/>
      <c r="H3323" s="1676"/>
      <c r="I3323" s="1676"/>
      <c r="J3323" s="1676"/>
      <c r="K3323" s="1676"/>
      <c r="L3323" s="1676"/>
      <c r="M3323" s="1676"/>
    </row>
    <row r="3324" spans="1:13" ht="15" customHeight="1">
      <c r="A3324" s="1661" t="s">
        <v>908</v>
      </c>
      <c r="B3324" s="1661"/>
      <c r="C3324" s="1661"/>
      <c r="D3324" s="1661"/>
      <c r="E3324" s="1661"/>
      <c r="F3324" s="1661"/>
      <c r="G3324" s="1661"/>
      <c r="H3324" s="1661"/>
      <c r="I3324" s="1661"/>
      <c r="J3324" s="1661"/>
      <c r="K3324" s="1661"/>
      <c r="L3324" s="1661"/>
      <c r="M3324" s="1661"/>
    </row>
    <row r="3325" spans="1:13" ht="15">
      <c r="A3325" s="1662" t="s">
        <v>1233</v>
      </c>
      <c r="B3325" s="1662"/>
      <c r="C3325" s="1662"/>
      <c r="D3325" s="1662"/>
      <c r="E3325" s="1662"/>
      <c r="F3325" s="1662"/>
      <c r="G3325" s="1662"/>
      <c r="H3325" s="1662"/>
      <c r="I3325" s="1662"/>
      <c r="J3325" s="1662"/>
      <c r="K3325" s="1662"/>
      <c r="L3325" s="1662"/>
      <c r="M3325" s="748"/>
    </row>
    <row r="3326" spans="1:13">
      <c r="A3326" s="1682" t="s">
        <v>2126</v>
      </c>
      <c r="B3326" s="1682"/>
      <c r="C3326" s="1682"/>
      <c r="D3326" s="1682"/>
      <c r="E3326" s="1682"/>
      <c r="F3326" s="1682"/>
      <c r="G3326" s="1682"/>
      <c r="H3326" s="1682"/>
      <c r="I3326" s="1682"/>
      <c r="J3326" s="1682"/>
      <c r="K3326" s="1682"/>
      <c r="L3326" s="1682"/>
      <c r="M3326" s="1682"/>
    </row>
    <row r="3327" spans="1:13">
      <c r="A3327" s="1683" t="s">
        <v>2127</v>
      </c>
      <c r="B3327" s="1683"/>
      <c r="C3327" s="1683"/>
      <c r="D3327" s="1683"/>
      <c r="E3327" s="1683"/>
      <c r="F3327" s="1683"/>
      <c r="G3327" s="1683"/>
      <c r="H3327" s="1683"/>
      <c r="I3327" s="1683"/>
      <c r="J3327" s="1683"/>
      <c r="K3327" s="1683"/>
      <c r="L3327" s="1683"/>
      <c r="M3327" s="1683"/>
    </row>
    <row r="3328" spans="1:13">
      <c r="A3328" s="620" t="s">
        <v>910</v>
      </c>
      <c r="B3328" s="621" t="s">
        <v>1029</v>
      </c>
      <c r="C3328" s="620" t="s">
        <v>1030</v>
      </c>
      <c r="D3328" s="620" t="s">
        <v>1030</v>
      </c>
      <c r="E3328" s="620" t="s">
        <v>1031</v>
      </c>
      <c r="F3328" s="1657" t="s">
        <v>1032</v>
      </c>
      <c r="G3328" s="1658"/>
      <c r="H3328" s="622" t="s">
        <v>1033</v>
      </c>
      <c r="I3328" s="623" t="s">
        <v>1034</v>
      </c>
      <c r="J3328" s="620" t="s">
        <v>1035</v>
      </c>
      <c r="K3328" s="620" t="s">
        <v>1036</v>
      </c>
      <c r="L3328" s="620" t="s">
        <v>1037</v>
      </c>
      <c r="M3328" s="624" t="s">
        <v>1038</v>
      </c>
    </row>
    <row r="3329" spans="1:13">
      <c r="A3329" s="625"/>
      <c r="B3329" s="626" t="s">
        <v>1039</v>
      </c>
      <c r="C3329" s="625" t="s">
        <v>1040</v>
      </c>
      <c r="D3329" s="625" t="s">
        <v>1041</v>
      </c>
      <c r="E3329" s="625" t="s">
        <v>1042</v>
      </c>
      <c r="F3329" s="1659" t="s">
        <v>1043</v>
      </c>
      <c r="G3329" s="1660"/>
      <c r="H3329" s="627" t="s">
        <v>1044</v>
      </c>
      <c r="I3329" s="625" t="s">
        <v>6</v>
      </c>
      <c r="J3329" s="628" t="s">
        <v>1045</v>
      </c>
      <c r="K3329" s="629" t="s">
        <v>1046</v>
      </c>
      <c r="L3329" s="625" t="s">
        <v>1047</v>
      </c>
      <c r="M3329" s="628" t="s">
        <v>1048</v>
      </c>
    </row>
    <row r="3330" spans="1:13">
      <c r="A3330" s="625"/>
      <c r="B3330" s="626" t="s">
        <v>1049</v>
      </c>
      <c r="C3330" s="625"/>
      <c r="D3330" s="625"/>
      <c r="E3330" s="625"/>
      <c r="F3330" s="630" t="s">
        <v>1050</v>
      </c>
      <c r="G3330" s="630" t="s">
        <v>1051</v>
      </c>
      <c r="H3330" s="631" t="s">
        <v>1052</v>
      </c>
      <c r="I3330" s="629" t="s">
        <v>1053</v>
      </c>
      <c r="J3330" s="625" t="s">
        <v>6</v>
      </c>
      <c r="K3330" s="629"/>
      <c r="L3330" s="625" t="s">
        <v>1054</v>
      </c>
      <c r="M3330" s="632"/>
    </row>
    <row r="3331" spans="1:13">
      <c r="A3331" s="625"/>
      <c r="B3331" s="626"/>
      <c r="C3331" s="625"/>
      <c r="D3331" s="625"/>
      <c r="E3331" s="625"/>
      <c r="F3331" s="633" t="s">
        <v>1055</v>
      </c>
      <c r="G3331" s="634" t="s">
        <v>1055</v>
      </c>
      <c r="H3331" s="628" t="s">
        <v>1056</v>
      </c>
      <c r="I3331" s="629" t="s">
        <v>1057</v>
      </c>
      <c r="J3331" s="625" t="s">
        <v>1058</v>
      </c>
      <c r="K3331" s="635"/>
      <c r="L3331" s="636" t="s">
        <v>1059</v>
      </c>
      <c r="M3331" s="632"/>
    </row>
    <row r="3332" spans="1:13" ht="89.25">
      <c r="A3332" s="693">
        <v>1</v>
      </c>
      <c r="B3332" s="693" t="s">
        <v>2128</v>
      </c>
      <c r="C3332" s="701" t="s">
        <v>2129</v>
      </c>
      <c r="D3332" s="695" t="s">
        <v>2130</v>
      </c>
      <c r="E3332" s="695" t="s">
        <v>2131</v>
      </c>
      <c r="F3332" s="721">
        <v>5</v>
      </c>
      <c r="G3332" s="721" t="s">
        <v>1273</v>
      </c>
      <c r="H3332" s="721">
        <v>11</v>
      </c>
      <c r="I3332" s="775" t="s">
        <v>1273</v>
      </c>
      <c r="J3332" s="721">
        <v>4.5</v>
      </c>
      <c r="K3332" s="721">
        <v>10</v>
      </c>
      <c r="L3332" s="721">
        <v>2.5</v>
      </c>
      <c r="M3332" s="701" t="s">
        <v>2132</v>
      </c>
    </row>
    <row r="3333" spans="1:13" ht="114.75">
      <c r="A3333" s="693">
        <v>2</v>
      </c>
      <c r="B3333" s="693" t="s">
        <v>2133</v>
      </c>
      <c r="C3333" s="701" t="s">
        <v>2134</v>
      </c>
      <c r="D3333" s="701" t="s">
        <v>2135</v>
      </c>
      <c r="E3333" s="701" t="s">
        <v>2136</v>
      </c>
      <c r="F3333" s="721">
        <v>100</v>
      </c>
      <c r="G3333" s="721" t="s">
        <v>1273</v>
      </c>
      <c r="H3333" s="721">
        <v>250</v>
      </c>
      <c r="I3333" s="775">
        <v>450</v>
      </c>
      <c r="J3333" s="721">
        <v>330</v>
      </c>
      <c r="K3333" s="721"/>
      <c r="L3333" s="721"/>
      <c r="M3333" s="701" t="s">
        <v>2137</v>
      </c>
    </row>
    <row r="3334" spans="1:13" ht="89.25">
      <c r="A3334" s="693">
        <v>3</v>
      </c>
      <c r="B3334" s="693" t="s">
        <v>2138</v>
      </c>
      <c r="C3334" s="701" t="s">
        <v>2139</v>
      </c>
      <c r="D3334" s="701" t="s">
        <v>2140</v>
      </c>
      <c r="E3334" s="767" t="s">
        <v>2141</v>
      </c>
      <c r="F3334" s="832">
        <v>300</v>
      </c>
      <c r="G3334" s="721" t="s">
        <v>1273</v>
      </c>
      <c r="H3334" s="696">
        <v>68.944000000000003</v>
      </c>
      <c r="I3334" s="974">
        <v>328.94400000000002</v>
      </c>
      <c r="J3334" s="974">
        <v>328.94400000000002</v>
      </c>
      <c r="K3334" s="693">
        <v>68.944000000000003</v>
      </c>
      <c r="L3334" s="693"/>
      <c r="M3334" s="975" t="s">
        <v>2142</v>
      </c>
    </row>
    <row r="3335" spans="1:13" ht="76.5">
      <c r="A3335" s="693">
        <v>4</v>
      </c>
      <c r="B3335" s="739" t="s">
        <v>2143</v>
      </c>
      <c r="C3335" s="701" t="s">
        <v>2144</v>
      </c>
      <c r="D3335" s="701" t="s">
        <v>2145</v>
      </c>
      <c r="E3335" s="695" t="s">
        <v>2146</v>
      </c>
      <c r="F3335" s="721">
        <v>3</v>
      </c>
      <c r="G3335" s="721" t="s">
        <v>1273</v>
      </c>
      <c r="H3335" s="721">
        <v>3.5</v>
      </c>
      <c r="I3335" s="976"/>
      <c r="J3335" s="721">
        <v>168.48500000000001</v>
      </c>
      <c r="K3335" s="721" t="s">
        <v>1273</v>
      </c>
      <c r="L3335" s="721"/>
      <c r="M3335" s="701" t="s">
        <v>2147</v>
      </c>
    </row>
    <row r="3336" spans="1:13" ht="89.25">
      <c r="A3336" s="693">
        <v>5</v>
      </c>
      <c r="B3336" s="693" t="s">
        <v>2148</v>
      </c>
      <c r="C3336" s="701" t="s">
        <v>2149</v>
      </c>
      <c r="D3336" s="701" t="s">
        <v>2150</v>
      </c>
      <c r="E3336" s="701" t="s">
        <v>2151</v>
      </c>
      <c r="F3336" s="721">
        <v>100</v>
      </c>
      <c r="G3336" s="721" t="s">
        <v>1273</v>
      </c>
      <c r="H3336" s="721">
        <v>200</v>
      </c>
      <c r="I3336" s="976"/>
      <c r="J3336" s="721">
        <v>330</v>
      </c>
      <c r="K3336" s="977"/>
      <c r="L3336" s="977"/>
      <c r="M3336" s="701" t="s">
        <v>2152</v>
      </c>
    </row>
    <row r="3337" spans="1:13" ht="15" customHeight="1">
      <c r="A3337" s="1676" t="s">
        <v>907</v>
      </c>
      <c r="B3337" s="1676"/>
      <c r="C3337" s="1676"/>
      <c r="D3337" s="1676"/>
      <c r="E3337" s="1676"/>
      <c r="F3337" s="1676"/>
      <c r="G3337" s="1676"/>
      <c r="H3337" s="1676"/>
      <c r="I3337" s="1676"/>
      <c r="J3337" s="1676"/>
      <c r="K3337" s="1676"/>
      <c r="L3337" s="1676"/>
      <c r="M3337" s="1676"/>
    </row>
    <row r="3338" spans="1:13" ht="15" customHeight="1">
      <c r="A3338" s="1661" t="s">
        <v>908</v>
      </c>
      <c r="B3338" s="1661"/>
      <c r="C3338" s="1661"/>
      <c r="D3338" s="1661"/>
      <c r="E3338" s="1661"/>
      <c r="F3338" s="1661"/>
      <c r="G3338" s="1661"/>
      <c r="H3338" s="1661"/>
      <c r="I3338" s="1661"/>
      <c r="J3338" s="1661"/>
      <c r="K3338" s="1661"/>
      <c r="L3338" s="1661"/>
      <c r="M3338" s="1661"/>
    </row>
    <row r="3339" spans="1:13" ht="15">
      <c r="A3339" s="1662" t="s">
        <v>1233</v>
      </c>
      <c r="B3339" s="1662"/>
      <c r="C3339" s="1662"/>
      <c r="D3339" s="1662"/>
      <c r="E3339" s="1662"/>
      <c r="F3339" s="1662"/>
      <c r="G3339" s="1662"/>
      <c r="H3339" s="1662"/>
      <c r="I3339" s="1662"/>
      <c r="J3339" s="1662"/>
      <c r="K3339" s="1662"/>
      <c r="L3339" s="1662"/>
      <c r="M3339" s="748"/>
    </row>
    <row r="3340" spans="1:13">
      <c r="A3340" s="1682" t="s">
        <v>2126</v>
      </c>
      <c r="B3340" s="1682"/>
      <c r="C3340" s="1682"/>
      <c r="D3340" s="1682"/>
      <c r="E3340" s="1682"/>
      <c r="F3340" s="1682"/>
      <c r="G3340" s="1682"/>
      <c r="H3340" s="1682"/>
      <c r="I3340" s="1682"/>
      <c r="J3340" s="1682"/>
      <c r="K3340" s="1682"/>
      <c r="L3340" s="1682"/>
      <c r="M3340" s="1682"/>
    </row>
    <row r="3341" spans="1:13">
      <c r="A3341" s="1683" t="s">
        <v>2127</v>
      </c>
      <c r="B3341" s="1683"/>
      <c r="C3341" s="1683"/>
      <c r="D3341" s="1683"/>
      <c r="E3341" s="1683"/>
      <c r="F3341" s="1683"/>
      <c r="G3341" s="1683"/>
      <c r="H3341" s="1683"/>
      <c r="I3341" s="1683"/>
      <c r="J3341" s="1683"/>
      <c r="K3341" s="1683"/>
      <c r="L3341" s="1683"/>
      <c r="M3341" s="1683"/>
    </row>
    <row r="3342" spans="1:13">
      <c r="A3342" s="620" t="s">
        <v>910</v>
      </c>
      <c r="B3342" s="621" t="s">
        <v>1029</v>
      </c>
      <c r="C3342" s="620" t="s">
        <v>1030</v>
      </c>
      <c r="D3342" s="620" t="s">
        <v>1030</v>
      </c>
      <c r="E3342" s="620" t="s">
        <v>1031</v>
      </c>
      <c r="F3342" s="1657" t="s">
        <v>1032</v>
      </c>
      <c r="G3342" s="1658"/>
      <c r="H3342" s="622" t="s">
        <v>1033</v>
      </c>
      <c r="I3342" s="623" t="s">
        <v>1034</v>
      </c>
      <c r="J3342" s="620" t="s">
        <v>1035</v>
      </c>
      <c r="K3342" s="620" t="s">
        <v>1036</v>
      </c>
      <c r="L3342" s="620" t="s">
        <v>1037</v>
      </c>
      <c r="M3342" s="624" t="s">
        <v>1038</v>
      </c>
    </row>
    <row r="3343" spans="1:13">
      <c r="A3343" s="625"/>
      <c r="B3343" s="626" t="s">
        <v>1039</v>
      </c>
      <c r="C3343" s="625" t="s">
        <v>1040</v>
      </c>
      <c r="D3343" s="625" t="s">
        <v>1041</v>
      </c>
      <c r="E3343" s="625" t="s">
        <v>1042</v>
      </c>
      <c r="F3343" s="1659" t="s">
        <v>1043</v>
      </c>
      <c r="G3343" s="1660"/>
      <c r="H3343" s="627" t="s">
        <v>1044</v>
      </c>
      <c r="I3343" s="625" t="s">
        <v>6</v>
      </c>
      <c r="J3343" s="628" t="s">
        <v>1045</v>
      </c>
      <c r="K3343" s="629" t="s">
        <v>1046</v>
      </c>
      <c r="L3343" s="625" t="s">
        <v>1047</v>
      </c>
      <c r="M3343" s="628" t="s">
        <v>1048</v>
      </c>
    </row>
    <row r="3344" spans="1:13">
      <c r="A3344" s="625"/>
      <c r="B3344" s="626" t="s">
        <v>1049</v>
      </c>
      <c r="C3344" s="625"/>
      <c r="D3344" s="625"/>
      <c r="E3344" s="625"/>
      <c r="F3344" s="630" t="s">
        <v>1050</v>
      </c>
      <c r="G3344" s="630" t="s">
        <v>1051</v>
      </c>
      <c r="H3344" s="631" t="s">
        <v>1052</v>
      </c>
      <c r="I3344" s="629" t="s">
        <v>1053</v>
      </c>
      <c r="J3344" s="625" t="s">
        <v>6</v>
      </c>
      <c r="K3344" s="629"/>
      <c r="L3344" s="625" t="s">
        <v>1054</v>
      </c>
      <c r="M3344" s="632"/>
    </row>
    <row r="3345" spans="1:13">
      <c r="A3345" s="625"/>
      <c r="B3345" s="626"/>
      <c r="C3345" s="625"/>
      <c r="D3345" s="625"/>
      <c r="E3345" s="625"/>
      <c r="F3345" s="633" t="s">
        <v>1055</v>
      </c>
      <c r="G3345" s="634" t="s">
        <v>1055</v>
      </c>
      <c r="H3345" s="628" t="s">
        <v>1056</v>
      </c>
      <c r="I3345" s="629" t="s">
        <v>1057</v>
      </c>
      <c r="J3345" s="625" t="s">
        <v>1058</v>
      </c>
      <c r="K3345" s="635"/>
      <c r="L3345" s="636" t="s">
        <v>1059</v>
      </c>
      <c r="M3345" s="632"/>
    </row>
    <row r="3346" spans="1:13" ht="63.75">
      <c r="A3346" s="693">
        <v>6</v>
      </c>
      <c r="B3346" s="693" t="s">
        <v>2153</v>
      </c>
      <c r="C3346" s="956" t="s">
        <v>2154</v>
      </c>
      <c r="D3346" s="956" t="s">
        <v>2155</v>
      </c>
      <c r="E3346" s="701" t="s">
        <v>2156</v>
      </c>
      <c r="F3346" s="978">
        <v>10</v>
      </c>
      <c r="G3346" s="979"/>
      <c r="H3346" s="972">
        <v>141</v>
      </c>
      <c r="I3346" s="974">
        <v>423</v>
      </c>
      <c r="J3346" s="832">
        <v>932</v>
      </c>
      <c r="K3346" s="698">
        <v>141</v>
      </c>
      <c r="L3346" s="693" t="s">
        <v>1273</v>
      </c>
      <c r="M3346" s="701" t="s">
        <v>2157</v>
      </c>
    </row>
    <row r="3347" spans="1:13" ht="76.5">
      <c r="A3347" s="693">
        <v>7</v>
      </c>
      <c r="B3347" s="693" t="s">
        <v>2148</v>
      </c>
      <c r="C3347" s="701" t="s">
        <v>2158</v>
      </c>
      <c r="D3347" s="701" t="s">
        <v>2159</v>
      </c>
      <c r="E3347" s="695" t="s">
        <v>2160</v>
      </c>
      <c r="F3347" s="721">
        <v>30</v>
      </c>
      <c r="G3347" s="721"/>
      <c r="H3347" s="721">
        <v>70</v>
      </c>
      <c r="I3347" s="976"/>
      <c r="J3347" s="721">
        <v>677</v>
      </c>
      <c r="K3347" s="977"/>
      <c r="L3347" s="977"/>
      <c r="M3347" s="701" t="s">
        <v>2161</v>
      </c>
    </row>
    <row r="3348" spans="1:13" ht="76.5">
      <c r="A3348" s="693">
        <v>8</v>
      </c>
      <c r="B3348" s="693" t="s">
        <v>2148</v>
      </c>
      <c r="C3348" s="701" t="s">
        <v>2162</v>
      </c>
      <c r="D3348" s="701" t="s">
        <v>2163</v>
      </c>
      <c r="E3348" s="695" t="s">
        <v>2164</v>
      </c>
      <c r="F3348" s="721">
        <v>10</v>
      </c>
      <c r="G3348" s="721"/>
      <c r="H3348" s="721">
        <v>80</v>
      </c>
      <c r="I3348" s="976"/>
      <c r="J3348" s="721">
        <v>677</v>
      </c>
      <c r="K3348" s="977"/>
      <c r="L3348" s="977"/>
      <c r="M3348" s="701" t="s">
        <v>2165</v>
      </c>
    </row>
    <row r="3349" spans="1:13" ht="51" customHeight="1">
      <c r="A3349" s="693">
        <v>9</v>
      </c>
      <c r="B3349" s="693" t="s">
        <v>2148</v>
      </c>
      <c r="C3349" s="701" t="s">
        <v>2166</v>
      </c>
      <c r="D3349" s="701" t="s">
        <v>2167</v>
      </c>
      <c r="E3349" s="695" t="s">
        <v>2168</v>
      </c>
      <c r="F3349" s="721">
        <v>50</v>
      </c>
      <c r="G3349" s="721"/>
      <c r="H3349" s="721"/>
      <c r="I3349" s="976"/>
      <c r="J3349" s="721"/>
      <c r="K3349" s="977"/>
      <c r="L3349" s="977"/>
      <c r="M3349" s="701" t="s">
        <v>2169</v>
      </c>
    </row>
    <row r="3350" spans="1:13" ht="51">
      <c r="A3350" s="693">
        <v>10</v>
      </c>
      <c r="B3350" s="693" t="s">
        <v>2148</v>
      </c>
      <c r="C3350" s="701" t="s">
        <v>2170</v>
      </c>
      <c r="D3350" s="701" t="s">
        <v>2171</v>
      </c>
      <c r="E3350" s="695" t="s">
        <v>2172</v>
      </c>
      <c r="F3350" s="721">
        <v>20</v>
      </c>
      <c r="G3350" s="721"/>
      <c r="H3350" s="721"/>
      <c r="I3350" s="976"/>
      <c r="J3350" s="721"/>
      <c r="K3350" s="977"/>
      <c r="L3350" s="977"/>
      <c r="M3350" s="701" t="s">
        <v>2173</v>
      </c>
    </row>
    <row r="3351" spans="1:13" ht="51">
      <c r="A3351" s="693">
        <v>11</v>
      </c>
      <c r="B3351" s="693" t="s">
        <v>2148</v>
      </c>
      <c r="C3351" s="701" t="s">
        <v>2174</v>
      </c>
      <c r="D3351" s="701" t="s">
        <v>2175</v>
      </c>
      <c r="E3351" s="695" t="s">
        <v>2176</v>
      </c>
      <c r="F3351" s="721">
        <v>160</v>
      </c>
      <c r="G3351" s="721"/>
      <c r="H3351" s="721"/>
      <c r="I3351" s="976"/>
      <c r="J3351" s="721"/>
      <c r="K3351" s="977"/>
      <c r="L3351" s="977"/>
      <c r="M3351" s="701" t="s">
        <v>2177</v>
      </c>
    </row>
    <row r="3352" spans="1:13" ht="63.75">
      <c r="A3352" s="693">
        <v>12</v>
      </c>
      <c r="B3352" s="693" t="s">
        <v>2178</v>
      </c>
      <c r="C3352" s="956" t="s">
        <v>2179</v>
      </c>
      <c r="D3352" s="956" t="s">
        <v>2180</v>
      </c>
      <c r="E3352" s="695" t="s">
        <v>2181</v>
      </c>
      <c r="F3352" s="832">
        <v>1.5</v>
      </c>
      <c r="G3352" s="693"/>
      <c r="H3352" s="696">
        <v>1.5</v>
      </c>
      <c r="I3352" s="974">
        <v>4.5</v>
      </c>
      <c r="J3352" s="696">
        <v>0</v>
      </c>
      <c r="K3352" s="980">
        <v>1.5E-3</v>
      </c>
      <c r="L3352" s="693" t="s">
        <v>1273</v>
      </c>
      <c r="M3352" s="956" t="s">
        <v>2182</v>
      </c>
    </row>
    <row r="3353" spans="1:13">
      <c r="A3353" s="731"/>
      <c r="B3353" s="731"/>
      <c r="C3353" s="962"/>
      <c r="D3353" s="962"/>
      <c r="E3353" s="844"/>
      <c r="F3353" s="981"/>
      <c r="G3353" s="961"/>
      <c r="H3353" s="982"/>
      <c r="I3353" s="983"/>
      <c r="J3353" s="836"/>
      <c r="K3353" s="984"/>
      <c r="L3353" s="731"/>
      <c r="M3353" s="844"/>
    </row>
    <row r="3354" spans="1:13">
      <c r="A3354" s="731"/>
      <c r="B3354" s="731"/>
      <c r="C3354" s="962"/>
      <c r="D3354" s="962"/>
      <c r="E3354" s="844"/>
      <c r="F3354" s="981"/>
      <c r="G3354" s="961"/>
      <c r="H3354" s="982"/>
      <c r="I3354" s="983"/>
      <c r="J3354" s="836"/>
      <c r="K3354" s="984"/>
      <c r="L3354" s="731"/>
      <c r="M3354" s="844"/>
    </row>
    <row r="3355" spans="1:13" ht="15" customHeight="1">
      <c r="A3355" s="1676" t="s">
        <v>907</v>
      </c>
      <c r="B3355" s="1676"/>
      <c r="C3355" s="1676"/>
      <c r="D3355" s="1676"/>
      <c r="E3355" s="1676"/>
      <c r="F3355" s="1676"/>
      <c r="G3355" s="1676"/>
      <c r="H3355" s="1676"/>
      <c r="I3355" s="1676"/>
      <c r="J3355" s="1676"/>
      <c r="K3355" s="1676"/>
      <c r="L3355" s="1676"/>
      <c r="M3355" s="1676"/>
    </row>
    <row r="3356" spans="1:13" ht="15" customHeight="1">
      <c r="A3356" s="1661" t="s">
        <v>908</v>
      </c>
      <c r="B3356" s="1661"/>
      <c r="C3356" s="1661"/>
      <c r="D3356" s="1661"/>
      <c r="E3356" s="1661"/>
      <c r="F3356" s="1661"/>
      <c r="G3356" s="1661"/>
      <c r="H3356" s="1661"/>
      <c r="I3356" s="1661"/>
      <c r="J3356" s="1661"/>
      <c r="K3356" s="1661"/>
      <c r="L3356" s="1661"/>
      <c r="M3356" s="1661"/>
    </row>
    <row r="3357" spans="1:13" ht="15">
      <c r="A3357" s="1662" t="s">
        <v>1233</v>
      </c>
      <c r="B3357" s="1662"/>
      <c r="C3357" s="1662"/>
      <c r="D3357" s="1662"/>
      <c r="E3357" s="1662"/>
      <c r="F3357" s="1662"/>
      <c r="G3357" s="1662"/>
      <c r="H3357" s="1662"/>
      <c r="I3357" s="1662"/>
      <c r="J3357" s="1662"/>
      <c r="K3357" s="1662"/>
      <c r="L3357" s="1662"/>
      <c r="M3357" s="748"/>
    </row>
    <row r="3358" spans="1:13">
      <c r="A3358" s="1682" t="s">
        <v>2126</v>
      </c>
      <c r="B3358" s="1682"/>
      <c r="C3358" s="1682"/>
      <c r="D3358" s="1682"/>
      <c r="E3358" s="1682"/>
      <c r="F3358" s="1682"/>
      <c r="G3358" s="1682"/>
      <c r="H3358" s="1682"/>
      <c r="I3358" s="1682"/>
      <c r="J3358" s="1682"/>
      <c r="K3358" s="1682"/>
      <c r="L3358" s="1682"/>
      <c r="M3358" s="1682"/>
    </row>
    <row r="3359" spans="1:13">
      <c r="A3359" s="1683" t="s">
        <v>2127</v>
      </c>
      <c r="B3359" s="1683"/>
      <c r="C3359" s="1683"/>
      <c r="D3359" s="1683"/>
      <c r="E3359" s="1683"/>
      <c r="F3359" s="1683"/>
      <c r="G3359" s="1683"/>
      <c r="H3359" s="1683"/>
      <c r="I3359" s="1683"/>
      <c r="J3359" s="1683"/>
      <c r="K3359" s="1683"/>
      <c r="L3359" s="1683"/>
      <c r="M3359" s="1683"/>
    </row>
    <row r="3360" spans="1:13">
      <c r="A3360" s="620" t="s">
        <v>910</v>
      </c>
      <c r="B3360" s="621" t="s">
        <v>1029</v>
      </c>
      <c r="C3360" s="620" t="s">
        <v>1030</v>
      </c>
      <c r="D3360" s="620" t="s">
        <v>1030</v>
      </c>
      <c r="E3360" s="620" t="s">
        <v>1031</v>
      </c>
      <c r="F3360" s="1657" t="s">
        <v>1032</v>
      </c>
      <c r="G3360" s="1658"/>
      <c r="H3360" s="622" t="s">
        <v>1033</v>
      </c>
      <c r="I3360" s="623" t="s">
        <v>1034</v>
      </c>
      <c r="J3360" s="620" t="s">
        <v>1035</v>
      </c>
      <c r="K3360" s="620" t="s">
        <v>1036</v>
      </c>
      <c r="L3360" s="620" t="s">
        <v>1037</v>
      </c>
      <c r="M3360" s="624" t="s">
        <v>1038</v>
      </c>
    </row>
    <row r="3361" spans="1:16">
      <c r="A3361" s="625"/>
      <c r="B3361" s="626" t="s">
        <v>1039</v>
      </c>
      <c r="C3361" s="625" t="s">
        <v>1040</v>
      </c>
      <c r="D3361" s="625" t="s">
        <v>1041</v>
      </c>
      <c r="E3361" s="625" t="s">
        <v>1042</v>
      </c>
      <c r="F3361" s="1659" t="s">
        <v>1043</v>
      </c>
      <c r="G3361" s="1660"/>
      <c r="H3361" s="627" t="s">
        <v>1044</v>
      </c>
      <c r="I3361" s="625" t="s">
        <v>6</v>
      </c>
      <c r="J3361" s="628" t="s">
        <v>1045</v>
      </c>
      <c r="K3361" s="629" t="s">
        <v>1046</v>
      </c>
      <c r="L3361" s="625" t="s">
        <v>1047</v>
      </c>
      <c r="M3361" s="628" t="s">
        <v>1048</v>
      </c>
    </row>
    <row r="3362" spans="1:16">
      <c r="A3362" s="625"/>
      <c r="B3362" s="626" t="s">
        <v>1049</v>
      </c>
      <c r="C3362" s="625"/>
      <c r="D3362" s="625"/>
      <c r="E3362" s="625"/>
      <c r="F3362" s="630" t="s">
        <v>1050</v>
      </c>
      <c r="G3362" s="630" t="s">
        <v>1051</v>
      </c>
      <c r="H3362" s="631" t="s">
        <v>1052</v>
      </c>
      <c r="I3362" s="629" t="s">
        <v>1053</v>
      </c>
      <c r="J3362" s="625" t="s">
        <v>6</v>
      </c>
      <c r="K3362" s="629"/>
      <c r="L3362" s="625" t="s">
        <v>1054</v>
      </c>
      <c r="M3362" s="632"/>
    </row>
    <row r="3363" spans="1:16">
      <c r="A3363" s="625"/>
      <c r="B3363" s="626"/>
      <c r="C3363" s="625"/>
      <c r="D3363" s="625"/>
      <c r="E3363" s="625"/>
      <c r="F3363" s="633" t="s">
        <v>1055</v>
      </c>
      <c r="G3363" s="634" t="s">
        <v>1055</v>
      </c>
      <c r="H3363" s="628" t="s">
        <v>1056</v>
      </c>
      <c r="I3363" s="629" t="s">
        <v>1057</v>
      </c>
      <c r="J3363" s="625" t="s">
        <v>1058</v>
      </c>
      <c r="K3363" s="635"/>
      <c r="L3363" s="636" t="s">
        <v>1059</v>
      </c>
      <c r="M3363" s="632"/>
    </row>
    <row r="3364" spans="1:16" ht="114.75">
      <c r="A3364" s="693">
        <v>13</v>
      </c>
      <c r="B3364" s="693" t="s">
        <v>2133</v>
      </c>
      <c r="C3364" s="701" t="s">
        <v>2183</v>
      </c>
      <c r="D3364" s="701" t="s">
        <v>2184</v>
      </c>
      <c r="E3364" s="701" t="s">
        <v>2185</v>
      </c>
      <c r="F3364" s="832">
        <v>100</v>
      </c>
      <c r="G3364" s="693"/>
      <c r="H3364" s="696">
        <v>11</v>
      </c>
      <c r="I3364" s="974">
        <v>607.83648749999998</v>
      </c>
      <c r="J3364" s="832">
        <v>0.21099999999999999</v>
      </c>
      <c r="K3364" s="832">
        <v>0.111</v>
      </c>
      <c r="L3364" s="693" t="s">
        <v>1273</v>
      </c>
      <c r="M3364" s="975" t="s">
        <v>2186</v>
      </c>
    </row>
    <row r="3365" spans="1:16" ht="51">
      <c r="A3365" s="693">
        <v>14</v>
      </c>
      <c r="B3365" s="693" t="s">
        <v>2148</v>
      </c>
      <c r="C3365" s="701" t="s">
        <v>2187</v>
      </c>
      <c r="D3365" s="701" t="s">
        <v>2188</v>
      </c>
      <c r="E3365" s="767" t="s">
        <v>2189</v>
      </c>
      <c r="F3365" s="832">
        <v>100</v>
      </c>
      <c r="G3365" s="721" t="s">
        <v>1273</v>
      </c>
      <c r="H3365" s="696">
        <v>70</v>
      </c>
      <c r="I3365" s="974">
        <v>150</v>
      </c>
      <c r="J3365" s="980">
        <v>330000</v>
      </c>
      <c r="K3365" s="832">
        <v>7.0000000000000007E-2</v>
      </c>
      <c r="L3365" s="704" t="s">
        <v>1273</v>
      </c>
      <c r="M3365" s="701" t="s">
        <v>2190</v>
      </c>
      <c r="O3365" s="985"/>
    </row>
    <row r="3366" spans="1:16" ht="51">
      <c r="A3366" s="693">
        <v>15</v>
      </c>
      <c r="B3366" s="693" t="s">
        <v>2148</v>
      </c>
      <c r="C3366" s="701" t="s">
        <v>2191</v>
      </c>
      <c r="D3366" s="701" t="s">
        <v>2192</v>
      </c>
      <c r="E3366" s="767" t="s">
        <v>2193</v>
      </c>
      <c r="F3366" s="832">
        <v>200</v>
      </c>
      <c r="G3366" s="721" t="s">
        <v>1273</v>
      </c>
      <c r="H3366" s="696"/>
      <c r="I3366" s="986"/>
      <c r="J3366" s="987"/>
      <c r="K3366" s="988"/>
      <c r="L3366" s="989"/>
      <c r="M3366" s="990" t="s">
        <v>2194</v>
      </c>
      <c r="O3366" s="985"/>
      <c r="P3366" s="991"/>
    </row>
    <row r="3367" spans="1:16" ht="63.75">
      <c r="A3367" s="693">
        <v>16</v>
      </c>
      <c r="B3367" s="693" t="s">
        <v>2195</v>
      </c>
      <c r="C3367" s="701" t="s">
        <v>2196</v>
      </c>
      <c r="D3367" s="956" t="s">
        <v>2197</v>
      </c>
      <c r="E3367" s="701" t="s">
        <v>2198</v>
      </c>
      <c r="F3367" s="832">
        <v>200</v>
      </c>
      <c r="G3367" s="721" t="s">
        <v>1273</v>
      </c>
      <c r="H3367" s="696">
        <v>50</v>
      </c>
      <c r="I3367" s="986">
        <v>150</v>
      </c>
      <c r="J3367" s="988">
        <v>0.25</v>
      </c>
      <c r="K3367" s="988">
        <v>0.05</v>
      </c>
      <c r="L3367" s="989" t="s">
        <v>1273</v>
      </c>
      <c r="M3367" s="990" t="s">
        <v>2199</v>
      </c>
      <c r="O3367" s="985"/>
    </row>
    <row r="3368" spans="1:16" ht="63.75">
      <c r="A3368" s="693">
        <v>17</v>
      </c>
      <c r="B3368" s="693" t="s">
        <v>2200</v>
      </c>
      <c r="C3368" s="701" t="s">
        <v>2201</v>
      </c>
      <c r="D3368" s="701" t="s">
        <v>2202</v>
      </c>
      <c r="E3368" s="695" t="s">
        <v>2203</v>
      </c>
      <c r="F3368" s="721">
        <v>0.5</v>
      </c>
      <c r="G3368" s="721" t="s">
        <v>1273</v>
      </c>
      <c r="H3368" s="721">
        <v>1</v>
      </c>
      <c r="I3368" s="976"/>
      <c r="J3368" s="721">
        <v>168.48500000000001</v>
      </c>
      <c r="K3368" s="977"/>
      <c r="L3368" s="977"/>
      <c r="M3368" s="701" t="s">
        <v>2204</v>
      </c>
    </row>
    <row r="3369" spans="1:16" ht="63.75">
      <c r="A3369" s="693">
        <v>18</v>
      </c>
      <c r="B3369" s="693" t="s">
        <v>2205</v>
      </c>
      <c r="C3369" s="701" t="s">
        <v>2206</v>
      </c>
      <c r="D3369" s="956" t="s">
        <v>2207</v>
      </c>
      <c r="E3369" s="701" t="s">
        <v>2208</v>
      </c>
      <c r="F3369" s="832">
        <v>100</v>
      </c>
      <c r="G3369" s="721" t="s">
        <v>1273</v>
      </c>
      <c r="H3369" s="721" t="s">
        <v>1273</v>
      </c>
      <c r="I3369" s="721" t="s">
        <v>1273</v>
      </c>
      <c r="J3369" s="721" t="s">
        <v>1273</v>
      </c>
      <c r="K3369" s="721" t="s">
        <v>1273</v>
      </c>
      <c r="L3369" s="704"/>
      <c r="M3369" s="992" t="s">
        <v>2209</v>
      </c>
    </row>
    <row r="3370" spans="1:16" ht="53.25" customHeight="1">
      <c r="A3370" s="693">
        <v>19</v>
      </c>
      <c r="B3370" s="693" t="s">
        <v>2195</v>
      </c>
      <c r="C3370" s="701" t="s">
        <v>2210</v>
      </c>
      <c r="D3370" s="701" t="s">
        <v>2211</v>
      </c>
      <c r="E3370" s="701" t="s">
        <v>2212</v>
      </c>
      <c r="F3370" s="832">
        <v>30.8</v>
      </c>
      <c r="G3370" s="721" t="s">
        <v>1273</v>
      </c>
      <c r="H3370" s="696">
        <v>70</v>
      </c>
      <c r="I3370" s="974">
        <v>170</v>
      </c>
      <c r="J3370" s="832">
        <v>0.15</v>
      </c>
      <c r="K3370" s="832">
        <v>7.0000000000000007E-2</v>
      </c>
      <c r="L3370" s="721" t="s">
        <v>1273</v>
      </c>
      <c r="M3370" s="975" t="s">
        <v>2213</v>
      </c>
    </row>
    <row r="3371" spans="1:16" ht="15" customHeight="1">
      <c r="A3371" s="1676" t="s">
        <v>907</v>
      </c>
      <c r="B3371" s="1676"/>
      <c r="C3371" s="1676"/>
      <c r="D3371" s="1676"/>
      <c r="E3371" s="1676"/>
      <c r="F3371" s="1676"/>
      <c r="G3371" s="1676"/>
      <c r="H3371" s="1676"/>
      <c r="I3371" s="1676"/>
      <c r="J3371" s="1676"/>
      <c r="K3371" s="1676"/>
      <c r="L3371" s="1676"/>
      <c r="M3371" s="1676"/>
    </row>
    <row r="3372" spans="1:16" ht="15" customHeight="1">
      <c r="A3372" s="1661" t="s">
        <v>908</v>
      </c>
      <c r="B3372" s="1661"/>
      <c r="C3372" s="1661"/>
      <c r="D3372" s="1661"/>
      <c r="E3372" s="1661"/>
      <c r="F3372" s="1661"/>
      <c r="G3372" s="1661"/>
      <c r="H3372" s="1661"/>
      <c r="I3372" s="1661"/>
      <c r="J3372" s="1661"/>
      <c r="K3372" s="1661"/>
      <c r="L3372" s="1661"/>
      <c r="M3372" s="1661"/>
    </row>
    <row r="3373" spans="1:16" ht="15">
      <c r="A3373" s="1662" t="s">
        <v>1233</v>
      </c>
      <c r="B3373" s="1662"/>
      <c r="C3373" s="1662"/>
      <c r="D3373" s="1662"/>
      <c r="E3373" s="1662"/>
      <c r="F3373" s="1662"/>
      <c r="G3373" s="1662"/>
      <c r="H3373" s="1662"/>
      <c r="I3373" s="1662"/>
      <c r="J3373" s="1662"/>
      <c r="K3373" s="1662"/>
      <c r="L3373" s="1662"/>
      <c r="M3373" s="748"/>
    </row>
    <row r="3374" spans="1:16">
      <c r="A3374" s="1682" t="s">
        <v>2126</v>
      </c>
      <c r="B3374" s="1682"/>
      <c r="C3374" s="1682"/>
      <c r="D3374" s="1682"/>
      <c r="E3374" s="1682"/>
      <c r="F3374" s="1682"/>
      <c r="G3374" s="1682"/>
      <c r="H3374" s="1682"/>
      <c r="I3374" s="1682"/>
      <c r="J3374" s="1682"/>
      <c r="K3374" s="1682"/>
      <c r="L3374" s="1682"/>
      <c r="M3374" s="1682"/>
    </row>
    <row r="3375" spans="1:16">
      <c r="A3375" s="1683" t="s">
        <v>2127</v>
      </c>
      <c r="B3375" s="1683"/>
      <c r="C3375" s="1683"/>
      <c r="D3375" s="1683"/>
      <c r="E3375" s="1683"/>
      <c r="F3375" s="1683"/>
      <c r="G3375" s="1683"/>
      <c r="H3375" s="1683"/>
      <c r="I3375" s="1683"/>
      <c r="J3375" s="1683"/>
      <c r="K3375" s="1683"/>
      <c r="L3375" s="1683"/>
      <c r="M3375" s="1683"/>
    </row>
    <row r="3376" spans="1:16">
      <c r="A3376" s="620" t="s">
        <v>910</v>
      </c>
      <c r="B3376" s="621" t="s">
        <v>1029</v>
      </c>
      <c r="C3376" s="620" t="s">
        <v>1030</v>
      </c>
      <c r="D3376" s="620" t="s">
        <v>1030</v>
      </c>
      <c r="E3376" s="620" t="s">
        <v>1031</v>
      </c>
      <c r="F3376" s="1657" t="s">
        <v>1032</v>
      </c>
      <c r="G3376" s="1658"/>
      <c r="H3376" s="622" t="s">
        <v>1033</v>
      </c>
      <c r="I3376" s="623" t="s">
        <v>1034</v>
      </c>
      <c r="J3376" s="620" t="s">
        <v>1035</v>
      </c>
      <c r="K3376" s="620" t="s">
        <v>1036</v>
      </c>
      <c r="L3376" s="620" t="s">
        <v>1037</v>
      </c>
      <c r="M3376" s="624" t="s">
        <v>1038</v>
      </c>
    </row>
    <row r="3377" spans="1:13">
      <c r="A3377" s="625"/>
      <c r="B3377" s="626" t="s">
        <v>1039</v>
      </c>
      <c r="C3377" s="625" t="s">
        <v>1040</v>
      </c>
      <c r="D3377" s="625" t="s">
        <v>1041</v>
      </c>
      <c r="E3377" s="625" t="s">
        <v>1042</v>
      </c>
      <c r="F3377" s="1659" t="s">
        <v>1043</v>
      </c>
      <c r="G3377" s="1660"/>
      <c r="H3377" s="627" t="s">
        <v>1044</v>
      </c>
      <c r="I3377" s="625" t="s">
        <v>6</v>
      </c>
      <c r="J3377" s="628" t="s">
        <v>1045</v>
      </c>
      <c r="K3377" s="629" t="s">
        <v>1046</v>
      </c>
      <c r="L3377" s="625" t="s">
        <v>1047</v>
      </c>
      <c r="M3377" s="628" t="s">
        <v>1048</v>
      </c>
    </row>
    <row r="3378" spans="1:13">
      <c r="A3378" s="625"/>
      <c r="B3378" s="626" t="s">
        <v>1049</v>
      </c>
      <c r="C3378" s="625"/>
      <c r="D3378" s="625"/>
      <c r="E3378" s="625"/>
      <c r="F3378" s="630" t="s">
        <v>1050</v>
      </c>
      <c r="G3378" s="630" t="s">
        <v>1051</v>
      </c>
      <c r="H3378" s="631" t="s">
        <v>1052</v>
      </c>
      <c r="I3378" s="629" t="s">
        <v>1053</v>
      </c>
      <c r="J3378" s="625" t="s">
        <v>6</v>
      </c>
      <c r="K3378" s="629"/>
      <c r="L3378" s="625" t="s">
        <v>1054</v>
      </c>
      <c r="M3378" s="632"/>
    </row>
    <row r="3379" spans="1:13">
      <c r="A3379" s="625"/>
      <c r="B3379" s="626"/>
      <c r="C3379" s="625"/>
      <c r="D3379" s="625"/>
      <c r="E3379" s="625"/>
      <c r="F3379" s="633" t="s">
        <v>1055</v>
      </c>
      <c r="G3379" s="634" t="s">
        <v>1055</v>
      </c>
      <c r="H3379" s="628" t="s">
        <v>1056</v>
      </c>
      <c r="I3379" s="629" t="s">
        <v>1057</v>
      </c>
      <c r="J3379" s="625" t="s">
        <v>1058</v>
      </c>
      <c r="K3379" s="635"/>
      <c r="L3379" s="636" t="s">
        <v>1059</v>
      </c>
      <c r="M3379" s="632"/>
    </row>
    <row r="3380" spans="1:13" ht="89.25">
      <c r="A3380" s="693">
        <v>20</v>
      </c>
      <c r="B3380" s="693" t="s">
        <v>2148</v>
      </c>
      <c r="C3380" s="701" t="s">
        <v>2214</v>
      </c>
      <c r="D3380" s="701" t="s">
        <v>2215</v>
      </c>
      <c r="E3380" s="701" t="s">
        <v>2216</v>
      </c>
      <c r="F3380" s="832">
        <v>10</v>
      </c>
      <c r="G3380" s="721" t="s">
        <v>1273</v>
      </c>
      <c r="H3380" s="907">
        <v>5</v>
      </c>
      <c r="I3380" s="986">
        <v>25</v>
      </c>
      <c r="J3380" s="988">
        <v>0.25</v>
      </c>
      <c r="K3380" s="988">
        <v>5</v>
      </c>
      <c r="L3380" s="721" t="s">
        <v>1273</v>
      </c>
      <c r="M3380" s="701" t="s">
        <v>2217</v>
      </c>
    </row>
    <row r="3381" spans="1:13" ht="114.75">
      <c r="A3381" s="693">
        <v>21</v>
      </c>
      <c r="B3381" s="693" t="s">
        <v>2218</v>
      </c>
      <c r="C3381" s="701" t="s">
        <v>2219</v>
      </c>
      <c r="D3381" s="701" t="s">
        <v>2220</v>
      </c>
      <c r="E3381" s="701" t="s">
        <v>2221</v>
      </c>
      <c r="F3381" s="832">
        <v>5</v>
      </c>
      <c r="G3381" s="704" t="s">
        <v>1273</v>
      </c>
      <c r="H3381" s="696">
        <v>5</v>
      </c>
      <c r="I3381" s="974">
        <v>7</v>
      </c>
      <c r="J3381" s="832">
        <v>168</v>
      </c>
      <c r="K3381" s="832">
        <v>5</v>
      </c>
      <c r="L3381" s="704" t="s">
        <v>1273</v>
      </c>
      <c r="M3381" s="701" t="s">
        <v>1923</v>
      </c>
    </row>
    <row r="3382" spans="1:13" ht="76.5">
      <c r="A3382" s="693">
        <v>22</v>
      </c>
      <c r="B3382" s="693" t="s">
        <v>2148</v>
      </c>
      <c r="C3382" s="990" t="s">
        <v>2222</v>
      </c>
      <c r="D3382" s="701" t="s">
        <v>2223</v>
      </c>
      <c r="E3382" s="701" t="s">
        <v>2224</v>
      </c>
      <c r="F3382" s="832">
        <v>15</v>
      </c>
      <c r="G3382" s="704"/>
      <c r="H3382" s="696"/>
      <c r="I3382" s="974"/>
      <c r="J3382" s="988"/>
      <c r="K3382" s="988"/>
      <c r="L3382" s="704"/>
      <c r="M3382" s="990" t="s">
        <v>2225</v>
      </c>
    </row>
    <row r="3383" spans="1:13" ht="76.5">
      <c r="A3383" s="693">
        <v>23</v>
      </c>
      <c r="B3383" s="693" t="s">
        <v>2133</v>
      </c>
      <c r="C3383" s="990" t="s">
        <v>2226</v>
      </c>
      <c r="D3383" s="701" t="s">
        <v>2227</v>
      </c>
      <c r="E3383" s="701" t="s">
        <v>2228</v>
      </c>
      <c r="F3383" s="832">
        <v>300</v>
      </c>
      <c r="G3383" s="704" t="s">
        <v>1273</v>
      </c>
      <c r="H3383" s="696">
        <v>10</v>
      </c>
      <c r="I3383" s="974">
        <v>1.1000000000000001</v>
      </c>
      <c r="J3383" s="988">
        <v>11</v>
      </c>
      <c r="K3383" s="988">
        <v>10</v>
      </c>
      <c r="L3383" s="704" t="s">
        <v>1273</v>
      </c>
      <c r="M3383" s="990" t="s">
        <v>2229</v>
      </c>
    </row>
    <row r="3384" spans="1:13" ht="89.25">
      <c r="A3384" s="693">
        <v>24</v>
      </c>
      <c r="B3384" s="693" t="s">
        <v>2230</v>
      </c>
      <c r="C3384" s="990" t="s">
        <v>2231</v>
      </c>
      <c r="D3384" s="956" t="s">
        <v>2232</v>
      </c>
      <c r="E3384" s="701" t="s">
        <v>2233</v>
      </c>
      <c r="F3384" s="832">
        <v>2</v>
      </c>
      <c r="G3384" s="704" t="s">
        <v>1273</v>
      </c>
      <c r="H3384" s="696">
        <v>0</v>
      </c>
      <c r="I3384" s="974">
        <v>5</v>
      </c>
      <c r="J3384" s="988">
        <v>0.168485</v>
      </c>
      <c r="K3384" s="988">
        <v>5</v>
      </c>
      <c r="L3384" s="704" t="s">
        <v>1273</v>
      </c>
      <c r="M3384" s="956" t="s">
        <v>2234</v>
      </c>
    </row>
    <row r="3385" spans="1:13">
      <c r="A3385" s="731"/>
      <c r="B3385" s="731"/>
      <c r="C3385" s="844"/>
      <c r="D3385" s="962"/>
      <c r="E3385" s="844"/>
      <c r="F3385" s="836"/>
      <c r="G3385" s="993"/>
      <c r="H3385" s="855"/>
      <c r="I3385" s="983"/>
      <c r="J3385" s="836"/>
      <c r="K3385" s="836"/>
      <c r="L3385" s="993"/>
      <c r="M3385" s="962"/>
    </row>
    <row r="3386" spans="1:13" ht="15" customHeight="1">
      <c r="A3386" s="1676" t="s">
        <v>907</v>
      </c>
      <c r="B3386" s="1676"/>
      <c r="C3386" s="1676"/>
      <c r="D3386" s="1676"/>
      <c r="E3386" s="1676"/>
      <c r="F3386" s="1676"/>
      <c r="G3386" s="1676"/>
      <c r="H3386" s="1676"/>
      <c r="I3386" s="1676"/>
      <c r="J3386" s="1676"/>
      <c r="K3386" s="1676"/>
      <c r="L3386" s="1676"/>
      <c r="M3386" s="1676"/>
    </row>
    <row r="3387" spans="1:13" ht="15" customHeight="1">
      <c r="A3387" s="1661" t="s">
        <v>908</v>
      </c>
      <c r="B3387" s="1661"/>
      <c r="C3387" s="1661"/>
      <c r="D3387" s="1661"/>
      <c r="E3387" s="1661"/>
      <c r="F3387" s="1661"/>
      <c r="G3387" s="1661"/>
      <c r="H3387" s="1661"/>
      <c r="I3387" s="1661"/>
      <c r="J3387" s="1661"/>
      <c r="K3387" s="1661"/>
      <c r="L3387" s="1661"/>
      <c r="M3387" s="1661"/>
    </row>
    <row r="3388" spans="1:13" ht="15">
      <c r="A3388" s="1662" t="s">
        <v>1233</v>
      </c>
      <c r="B3388" s="1662"/>
      <c r="C3388" s="1662"/>
      <c r="D3388" s="1662"/>
      <c r="E3388" s="1662"/>
      <c r="F3388" s="1662"/>
      <c r="G3388" s="1662"/>
      <c r="H3388" s="1662"/>
      <c r="I3388" s="1662"/>
      <c r="J3388" s="1662"/>
      <c r="K3388" s="1662"/>
      <c r="L3388" s="1662"/>
      <c r="M3388" s="748"/>
    </row>
    <row r="3389" spans="1:13">
      <c r="A3389" s="1682" t="s">
        <v>2126</v>
      </c>
      <c r="B3389" s="1682"/>
      <c r="C3389" s="1682"/>
      <c r="D3389" s="1682"/>
      <c r="E3389" s="1682"/>
      <c r="F3389" s="1682"/>
      <c r="G3389" s="1682"/>
      <c r="H3389" s="1682"/>
      <c r="I3389" s="1682"/>
      <c r="J3389" s="1682"/>
      <c r="K3389" s="1682"/>
      <c r="L3389" s="1682"/>
      <c r="M3389" s="1682"/>
    </row>
    <row r="3390" spans="1:13">
      <c r="A3390" s="1683" t="s">
        <v>2127</v>
      </c>
      <c r="B3390" s="1683"/>
      <c r="C3390" s="1683"/>
      <c r="D3390" s="1683"/>
      <c r="E3390" s="1683"/>
      <c r="F3390" s="1683"/>
      <c r="G3390" s="1683"/>
      <c r="H3390" s="1683"/>
      <c r="I3390" s="1683"/>
      <c r="J3390" s="1683"/>
      <c r="K3390" s="1683"/>
      <c r="L3390" s="1683"/>
      <c r="M3390" s="1683"/>
    </row>
    <row r="3391" spans="1:13">
      <c r="A3391" s="620" t="s">
        <v>910</v>
      </c>
      <c r="B3391" s="621" t="s">
        <v>1029</v>
      </c>
      <c r="C3391" s="620" t="s">
        <v>1030</v>
      </c>
      <c r="D3391" s="620" t="s">
        <v>1030</v>
      </c>
      <c r="E3391" s="620" t="s">
        <v>1031</v>
      </c>
      <c r="F3391" s="1657" t="s">
        <v>1032</v>
      </c>
      <c r="G3391" s="1658"/>
      <c r="H3391" s="622" t="s">
        <v>1033</v>
      </c>
      <c r="I3391" s="623" t="s">
        <v>1034</v>
      </c>
      <c r="J3391" s="620" t="s">
        <v>1035</v>
      </c>
      <c r="K3391" s="620" t="s">
        <v>1036</v>
      </c>
      <c r="L3391" s="620" t="s">
        <v>1037</v>
      </c>
      <c r="M3391" s="624" t="s">
        <v>1038</v>
      </c>
    </row>
    <row r="3392" spans="1:13">
      <c r="A3392" s="625"/>
      <c r="B3392" s="626" t="s">
        <v>1039</v>
      </c>
      <c r="C3392" s="625" t="s">
        <v>1040</v>
      </c>
      <c r="D3392" s="625" t="s">
        <v>1041</v>
      </c>
      <c r="E3392" s="625" t="s">
        <v>1042</v>
      </c>
      <c r="F3392" s="1659" t="s">
        <v>1043</v>
      </c>
      <c r="G3392" s="1660"/>
      <c r="H3392" s="627" t="s">
        <v>1044</v>
      </c>
      <c r="I3392" s="625" t="s">
        <v>6</v>
      </c>
      <c r="J3392" s="628" t="s">
        <v>1045</v>
      </c>
      <c r="K3392" s="629" t="s">
        <v>1046</v>
      </c>
      <c r="L3392" s="625" t="s">
        <v>1047</v>
      </c>
      <c r="M3392" s="628" t="s">
        <v>1048</v>
      </c>
    </row>
    <row r="3393" spans="1:13">
      <c r="A3393" s="625"/>
      <c r="B3393" s="626" t="s">
        <v>1049</v>
      </c>
      <c r="C3393" s="625"/>
      <c r="D3393" s="625"/>
      <c r="E3393" s="625"/>
      <c r="F3393" s="630" t="s">
        <v>1050</v>
      </c>
      <c r="G3393" s="630" t="s">
        <v>1051</v>
      </c>
      <c r="H3393" s="631" t="s">
        <v>1052</v>
      </c>
      <c r="I3393" s="629" t="s">
        <v>1053</v>
      </c>
      <c r="J3393" s="625" t="s">
        <v>6</v>
      </c>
      <c r="K3393" s="629"/>
      <c r="L3393" s="625" t="s">
        <v>1054</v>
      </c>
      <c r="M3393" s="632"/>
    </row>
    <row r="3394" spans="1:13">
      <c r="A3394" s="625"/>
      <c r="B3394" s="626"/>
      <c r="C3394" s="625"/>
      <c r="D3394" s="625"/>
      <c r="E3394" s="625"/>
      <c r="F3394" s="633" t="s">
        <v>1055</v>
      </c>
      <c r="G3394" s="634" t="s">
        <v>1055</v>
      </c>
      <c r="H3394" s="628" t="s">
        <v>1056</v>
      </c>
      <c r="I3394" s="629" t="s">
        <v>1057</v>
      </c>
      <c r="J3394" s="625" t="s">
        <v>1058</v>
      </c>
      <c r="K3394" s="635"/>
      <c r="L3394" s="636" t="s">
        <v>1059</v>
      </c>
      <c r="M3394" s="632"/>
    </row>
    <row r="3395" spans="1:13">
      <c r="A3395" s="1684" t="s">
        <v>2235</v>
      </c>
      <c r="B3395" s="1685"/>
      <c r="C3395" s="1685"/>
      <c r="D3395" s="1685"/>
      <c r="E3395" s="1685"/>
      <c r="F3395" s="1685"/>
      <c r="G3395" s="1685"/>
      <c r="H3395" s="1685"/>
      <c r="I3395" s="1685"/>
      <c r="J3395" s="1685"/>
      <c r="K3395" s="1685"/>
      <c r="L3395" s="1685"/>
      <c r="M3395" s="1686"/>
    </row>
    <row r="3396" spans="1:13" ht="63.75">
      <c r="A3396" s="743">
        <v>25</v>
      </c>
      <c r="B3396" s="743" t="s">
        <v>2200</v>
      </c>
      <c r="C3396" s="990" t="s">
        <v>2236</v>
      </c>
      <c r="D3396" s="990" t="s">
        <v>2237</v>
      </c>
      <c r="E3396" s="990" t="s">
        <v>2238</v>
      </c>
      <c r="F3396" s="988">
        <v>6</v>
      </c>
      <c r="G3396" s="994" t="s">
        <v>1273</v>
      </c>
      <c r="H3396" s="907">
        <v>6</v>
      </c>
      <c r="I3396" s="986">
        <v>0</v>
      </c>
      <c r="J3396" s="988">
        <v>336</v>
      </c>
      <c r="K3396" s="988">
        <v>6</v>
      </c>
      <c r="L3396" s="743" t="s">
        <v>1273</v>
      </c>
      <c r="M3396" s="990" t="s">
        <v>2239</v>
      </c>
    </row>
    <row r="3397" spans="1:13" ht="76.5">
      <c r="A3397" s="693">
        <v>26</v>
      </c>
      <c r="B3397" s="693" t="s">
        <v>2230</v>
      </c>
      <c r="C3397" s="701" t="s">
        <v>2240</v>
      </c>
      <c r="D3397" s="701" t="s">
        <v>2241</v>
      </c>
      <c r="E3397" s="701" t="s">
        <v>2242</v>
      </c>
      <c r="F3397" s="832">
        <v>3</v>
      </c>
      <c r="G3397" s="995" t="s">
        <v>1273</v>
      </c>
      <c r="H3397" s="696">
        <v>3</v>
      </c>
      <c r="I3397" s="974"/>
      <c r="J3397" s="832">
        <v>1.680485</v>
      </c>
      <c r="K3397" s="988">
        <v>6</v>
      </c>
      <c r="L3397" s="693" t="s">
        <v>1273</v>
      </c>
      <c r="M3397" s="701" t="s">
        <v>2243</v>
      </c>
    </row>
    <row r="3398" spans="1:13">
      <c r="A3398" s="1687" t="s">
        <v>2244</v>
      </c>
      <c r="B3398" s="1688"/>
      <c r="C3398" s="1688"/>
      <c r="D3398" s="1688"/>
      <c r="E3398" s="1688"/>
      <c r="F3398" s="1688"/>
      <c r="G3398" s="1688"/>
      <c r="H3398" s="1688"/>
      <c r="I3398" s="1688"/>
      <c r="J3398" s="1688"/>
      <c r="K3398" s="1688"/>
      <c r="L3398" s="1688"/>
      <c r="M3398" s="1689"/>
    </row>
    <row r="3399" spans="1:13" ht="51">
      <c r="A3399" s="693">
        <v>27</v>
      </c>
      <c r="B3399" s="693" t="s">
        <v>2245</v>
      </c>
      <c r="C3399" s="701" t="s">
        <v>2246</v>
      </c>
      <c r="D3399" s="701" t="s">
        <v>2247</v>
      </c>
      <c r="E3399" s="701" t="s">
        <v>2248</v>
      </c>
      <c r="F3399" s="832">
        <v>5</v>
      </c>
      <c r="G3399" s="974">
        <v>0</v>
      </c>
      <c r="H3399" s="696">
        <v>3</v>
      </c>
      <c r="I3399" s="974">
        <v>4</v>
      </c>
      <c r="J3399" s="696">
        <v>0</v>
      </c>
      <c r="K3399" s="832">
        <v>3</v>
      </c>
      <c r="L3399" s="974">
        <v>0</v>
      </c>
      <c r="M3399" s="701" t="s">
        <v>2249</v>
      </c>
    </row>
    <row r="3400" spans="1:13" ht="76.5">
      <c r="A3400" s="742">
        <v>28</v>
      </c>
      <c r="B3400" s="693" t="s">
        <v>2148</v>
      </c>
      <c r="C3400" s="701" t="s">
        <v>2250</v>
      </c>
      <c r="D3400" s="701" t="s">
        <v>2251</v>
      </c>
      <c r="E3400" s="701" t="s">
        <v>2252</v>
      </c>
      <c r="F3400" s="832">
        <v>5.5</v>
      </c>
      <c r="G3400" s="974">
        <v>0</v>
      </c>
      <c r="H3400" s="696">
        <v>5.5</v>
      </c>
      <c r="I3400" s="974">
        <v>0</v>
      </c>
      <c r="J3400" s="696">
        <v>0</v>
      </c>
      <c r="K3400" s="832">
        <v>5.5</v>
      </c>
      <c r="L3400" s="974">
        <v>0</v>
      </c>
      <c r="M3400" s="701" t="s">
        <v>2253</v>
      </c>
    </row>
    <row r="3401" spans="1:13" ht="51">
      <c r="A3401" s="693">
        <v>29</v>
      </c>
      <c r="B3401" s="693" t="s">
        <v>2230</v>
      </c>
      <c r="C3401" s="701" t="s">
        <v>2254</v>
      </c>
      <c r="D3401" s="701" t="s">
        <v>2255</v>
      </c>
      <c r="E3401" s="701" t="s">
        <v>2256</v>
      </c>
      <c r="F3401" s="832">
        <v>0.2</v>
      </c>
      <c r="G3401" s="974">
        <v>0</v>
      </c>
      <c r="H3401" s="696">
        <v>0.8</v>
      </c>
      <c r="I3401" s="974">
        <v>0</v>
      </c>
      <c r="J3401" s="696">
        <v>0</v>
      </c>
      <c r="K3401" s="832">
        <v>0.8</v>
      </c>
      <c r="L3401" s="974">
        <v>0</v>
      </c>
      <c r="M3401" s="701" t="s">
        <v>2257</v>
      </c>
    </row>
    <row r="3402" spans="1:13">
      <c r="A3402" s="1687" t="s">
        <v>2258</v>
      </c>
      <c r="B3402" s="1688"/>
      <c r="C3402" s="1688"/>
      <c r="D3402" s="1688"/>
      <c r="E3402" s="1688"/>
      <c r="F3402" s="1688"/>
      <c r="G3402" s="1688"/>
      <c r="H3402" s="1688"/>
      <c r="I3402" s="1688"/>
      <c r="J3402" s="1688"/>
      <c r="K3402" s="1688"/>
      <c r="L3402" s="1688"/>
      <c r="M3402" s="1689"/>
    </row>
    <row r="3403" spans="1:13" ht="76.5">
      <c r="A3403" s="693">
        <v>30</v>
      </c>
      <c r="B3403" s="693" t="s">
        <v>2259</v>
      </c>
      <c r="C3403" s="956" t="s">
        <v>2260</v>
      </c>
      <c r="D3403" s="701" t="s">
        <v>2261</v>
      </c>
      <c r="E3403" s="701" t="s">
        <v>2262</v>
      </c>
      <c r="F3403" s="832">
        <v>2.2400000000000002</v>
      </c>
      <c r="G3403" s="693" t="s">
        <v>1273</v>
      </c>
      <c r="H3403" s="950"/>
      <c r="I3403" s="974">
        <v>2.74</v>
      </c>
      <c r="J3403" s="832">
        <v>168.48500000000001</v>
      </c>
      <c r="K3403" s="832">
        <v>2.2400000000000002</v>
      </c>
      <c r="L3403" s="852" t="s">
        <v>1273</v>
      </c>
      <c r="M3403" s="701" t="s">
        <v>2263</v>
      </c>
    </row>
    <row r="3404" spans="1:13">
      <c r="A3404" s="731"/>
      <c r="B3404" s="731"/>
      <c r="C3404" s="844"/>
      <c r="D3404" s="844"/>
      <c r="E3404" s="844"/>
      <c r="F3404" s="836"/>
      <c r="G3404" s="731"/>
      <c r="H3404" s="914"/>
      <c r="I3404" s="983"/>
      <c r="J3404" s="836"/>
      <c r="K3404" s="836"/>
      <c r="L3404" s="731"/>
      <c r="M3404" s="844"/>
    </row>
    <row r="3405" spans="1:13">
      <c r="A3405" s="731"/>
      <c r="B3405" s="731"/>
      <c r="C3405" s="844"/>
      <c r="D3405" s="844"/>
      <c r="E3405" s="844"/>
      <c r="F3405" s="836"/>
      <c r="G3405" s="731"/>
      <c r="H3405" s="914"/>
      <c r="I3405" s="983"/>
      <c r="J3405" s="836"/>
      <c r="K3405" s="836"/>
      <c r="L3405" s="731"/>
      <c r="M3405" s="844"/>
    </row>
    <row r="3406" spans="1:13" ht="15" customHeight="1">
      <c r="A3406" s="1676" t="s">
        <v>907</v>
      </c>
      <c r="B3406" s="1676"/>
      <c r="C3406" s="1676"/>
      <c r="D3406" s="1676"/>
      <c r="E3406" s="1676"/>
      <c r="F3406" s="1676"/>
      <c r="G3406" s="1676"/>
      <c r="H3406" s="1676"/>
      <c r="I3406" s="1676"/>
      <c r="J3406" s="1676"/>
      <c r="K3406" s="1676"/>
      <c r="L3406" s="1676"/>
      <c r="M3406" s="1676"/>
    </row>
    <row r="3407" spans="1:13" ht="15" customHeight="1">
      <c r="A3407" s="1661" t="s">
        <v>908</v>
      </c>
      <c r="B3407" s="1661"/>
      <c r="C3407" s="1661"/>
      <c r="D3407" s="1661"/>
      <c r="E3407" s="1661"/>
      <c r="F3407" s="1661"/>
      <c r="G3407" s="1661"/>
      <c r="H3407" s="1661"/>
      <c r="I3407" s="1661"/>
      <c r="J3407" s="1661"/>
      <c r="K3407" s="1661"/>
      <c r="L3407" s="1661"/>
      <c r="M3407" s="1661"/>
    </row>
    <row r="3408" spans="1:13" ht="15">
      <c r="A3408" s="1662" t="s">
        <v>1233</v>
      </c>
      <c r="B3408" s="1662"/>
      <c r="C3408" s="1662"/>
      <c r="D3408" s="1662"/>
      <c r="E3408" s="1662"/>
      <c r="F3408" s="1662"/>
      <c r="G3408" s="1662"/>
      <c r="H3408" s="1662"/>
      <c r="I3408" s="1662"/>
      <c r="J3408" s="1662"/>
      <c r="K3408" s="1662"/>
      <c r="L3408" s="1662"/>
      <c r="M3408" s="748"/>
    </row>
    <row r="3409" spans="1:13">
      <c r="A3409" s="1682" t="s">
        <v>2126</v>
      </c>
      <c r="B3409" s="1682"/>
      <c r="C3409" s="1682"/>
      <c r="D3409" s="1682"/>
      <c r="E3409" s="1682"/>
      <c r="F3409" s="1682"/>
      <c r="G3409" s="1682"/>
      <c r="H3409" s="1682"/>
      <c r="I3409" s="1682"/>
      <c r="J3409" s="1682"/>
      <c r="K3409" s="1682"/>
      <c r="L3409" s="1682"/>
      <c r="M3409" s="1682"/>
    </row>
    <row r="3410" spans="1:13">
      <c r="A3410" s="1683" t="s">
        <v>2127</v>
      </c>
      <c r="B3410" s="1683"/>
      <c r="C3410" s="1683"/>
      <c r="D3410" s="1683"/>
      <c r="E3410" s="1683"/>
      <c r="F3410" s="1683"/>
      <c r="G3410" s="1683"/>
      <c r="H3410" s="1683"/>
      <c r="I3410" s="1683"/>
      <c r="J3410" s="1683"/>
      <c r="K3410" s="1683"/>
      <c r="L3410" s="1683"/>
      <c r="M3410" s="1683"/>
    </row>
    <row r="3411" spans="1:13">
      <c r="A3411" s="620" t="s">
        <v>910</v>
      </c>
      <c r="B3411" s="621" t="s">
        <v>1029</v>
      </c>
      <c r="C3411" s="620" t="s">
        <v>1030</v>
      </c>
      <c r="D3411" s="620" t="s">
        <v>1030</v>
      </c>
      <c r="E3411" s="620" t="s">
        <v>1031</v>
      </c>
      <c r="F3411" s="1657" t="s">
        <v>1032</v>
      </c>
      <c r="G3411" s="1658"/>
      <c r="H3411" s="622" t="s">
        <v>1033</v>
      </c>
      <c r="I3411" s="623" t="s">
        <v>1034</v>
      </c>
      <c r="J3411" s="620" t="s">
        <v>1035</v>
      </c>
      <c r="K3411" s="620" t="s">
        <v>1036</v>
      </c>
      <c r="L3411" s="620" t="s">
        <v>1037</v>
      </c>
      <c r="M3411" s="624" t="s">
        <v>1038</v>
      </c>
    </row>
    <row r="3412" spans="1:13">
      <c r="A3412" s="625"/>
      <c r="B3412" s="626" t="s">
        <v>1039</v>
      </c>
      <c r="C3412" s="625" t="s">
        <v>1040</v>
      </c>
      <c r="D3412" s="625" t="s">
        <v>1041</v>
      </c>
      <c r="E3412" s="625"/>
      <c r="F3412" s="1659" t="s">
        <v>1043</v>
      </c>
      <c r="G3412" s="1660"/>
      <c r="H3412" s="627" t="s">
        <v>1044</v>
      </c>
      <c r="I3412" s="625" t="s">
        <v>6</v>
      </c>
      <c r="J3412" s="628" t="s">
        <v>1045</v>
      </c>
      <c r="K3412" s="629" t="s">
        <v>1046</v>
      </c>
      <c r="L3412" s="625" t="s">
        <v>1047</v>
      </c>
      <c r="M3412" s="628" t="s">
        <v>1048</v>
      </c>
    </row>
    <row r="3413" spans="1:13">
      <c r="A3413" s="625"/>
      <c r="B3413" s="626" t="s">
        <v>1049</v>
      </c>
      <c r="C3413" s="625"/>
      <c r="D3413" s="625"/>
      <c r="E3413" s="625"/>
      <c r="F3413" s="630" t="s">
        <v>1050</v>
      </c>
      <c r="G3413" s="630" t="s">
        <v>1051</v>
      </c>
      <c r="H3413" s="631" t="s">
        <v>1052</v>
      </c>
      <c r="I3413" s="629" t="s">
        <v>1053</v>
      </c>
      <c r="J3413" s="625" t="s">
        <v>6</v>
      </c>
      <c r="K3413" s="629"/>
      <c r="L3413" s="625" t="s">
        <v>1054</v>
      </c>
      <c r="M3413" s="632"/>
    </row>
    <row r="3414" spans="1:13">
      <c r="A3414" s="625"/>
      <c r="B3414" s="626"/>
      <c r="C3414" s="625"/>
      <c r="D3414" s="625"/>
      <c r="E3414" s="625"/>
      <c r="F3414" s="633" t="s">
        <v>1055</v>
      </c>
      <c r="G3414" s="634" t="s">
        <v>1055</v>
      </c>
      <c r="H3414" s="628" t="s">
        <v>1056</v>
      </c>
      <c r="I3414" s="629" t="s">
        <v>1057</v>
      </c>
      <c r="J3414" s="625" t="s">
        <v>1058</v>
      </c>
      <c r="K3414" s="635"/>
      <c r="L3414" s="636" t="s">
        <v>1059</v>
      </c>
      <c r="M3414" s="632"/>
    </row>
    <row r="3415" spans="1:13" ht="204">
      <c r="A3415" s="693">
        <v>31</v>
      </c>
      <c r="B3415" s="693" t="s">
        <v>2259</v>
      </c>
      <c r="C3415" s="701" t="s">
        <v>2264</v>
      </c>
      <c r="D3415" s="701" t="s">
        <v>2265</v>
      </c>
      <c r="E3415" s="701" t="s">
        <v>2266</v>
      </c>
      <c r="F3415" s="832">
        <v>23.553999999999998</v>
      </c>
      <c r="G3415" s="980" t="s">
        <v>1273</v>
      </c>
      <c r="H3415" s="696">
        <v>23</v>
      </c>
      <c r="I3415" s="974">
        <v>47.198999999999998</v>
      </c>
      <c r="J3415" s="696">
        <v>0</v>
      </c>
      <c r="K3415" s="832">
        <v>23.553999999999998</v>
      </c>
      <c r="L3415" s="693" t="s">
        <v>1273</v>
      </c>
      <c r="M3415" s="701" t="s">
        <v>2267</v>
      </c>
    </row>
    <row r="3416" spans="1:13">
      <c r="A3416" s="1687" t="s">
        <v>2268</v>
      </c>
      <c r="B3416" s="1688"/>
      <c r="C3416" s="1688"/>
      <c r="D3416" s="1688"/>
      <c r="E3416" s="1688"/>
      <c r="F3416" s="1688"/>
      <c r="G3416" s="1688"/>
      <c r="H3416" s="1688"/>
      <c r="I3416" s="1688"/>
      <c r="J3416" s="1688"/>
      <c r="K3416" s="1688"/>
      <c r="L3416" s="1688"/>
      <c r="M3416" s="1689"/>
    </row>
    <row r="3417" spans="1:13" ht="76.5">
      <c r="A3417" s="693">
        <v>32</v>
      </c>
      <c r="B3417" s="693" t="s">
        <v>2269</v>
      </c>
      <c r="C3417" s="701" t="s">
        <v>2270</v>
      </c>
      <c r="D3417" s="701" t="s">
        <v>2271</v>
      </c>
      <c r="E3417" s="701" t="s">
        <v>2272</v>
      </c>
      <c r="F3417" s="832">
        <v>10</v>
      </c>
      <c r="G3417" s="995" t="s">
        <v>1273</v>
      </c>
      <c r="H3417" s="696">
        <v>10</v>
      </c>
      <c r="I3417" s="974">
        <v>12</v>
      </c>
      <c r="J3417" s="832">
        <v>12</v>
      </c>
      <c r="K3417" s="832">
        <v>10</v>
      </c>
      <c r="L3417" s="693" t="s">
        <v>1273</v>
      </c>
      <c r="M3417" s="701" t="s">
        <v>2273</v>
      </c>
    </row>
    <row r="3418" spans="1:13" ht="76.5">
      <c r="A3418" s="693">
        <v>33</v>
      </c>
      <c r="B3418" s="852" t="s">
        <v>2274</v>
      </c>
      <c r="C3418" s="701" t="s">
        <v>2275</v>
      </c>
      <c r="D3418" s="701" t="s">
        <v>2276</v>
      </c>
      <c r="E3418" s="701" t="s">
        <v>2277</v>
      </c>
      <c r="F3418" s="996">
        <v>10</v>
      </c>
      <c r="G3418" s="704" t="s">
        <v>1273</v>
      </c>
      <c r="H3418" s="696">
        <v>10</v>
      </c>
      <c r="I3418" s="974">
        <v>14</v>
      </c>
      <c r="J3418" s="832">
        <v>14</v>
      </c>
      <c r="K3418" s="832">
        <v>10</v>
      </c>
      <c r="L3418" s="693" t="s">
        <v>1273</v>
      </c>
      <c r="M3418" s="701" t="s">
        <v>2278</v>
      </c>
    </row>
    <row r="3419" spans="1:13">
      <c r="A3419" s="593"/>
      <c r="B3419" s="593"/>
      <c r="C3419" s="593"/>
      <c r="D3419" s="593" t="s">
        <v>6</v>
      </c>
      <c r="E3419" s="593"/>
      <c r="F3419" s="997">
        <f>SUM(F3332:F3418)</f>
        <v>1918.2940000000001</v>
      </c>
      <c r="G3419" s="997">
        <f t="shared" ref="G3419:K3419" si="22">SUM(G3332:G3418)</f>
        <v>0</v>
      </c>
      <c r="H3419" s="998">
        <f t="shared" si="22"/>
        <v>1109.2439999999999</v>
      </c>
      <c r="I3419" s="998">
        <f t="shared" si="22"/>
        <v>2402.3194874999999</v>
      </c>
      <c r="J3419" s="588">
        <f t="shared" si="22"/>
        <v>334328.60897</v>
      </c>
      <c r="K3419" s="997">
        <f t="shared" si="22"/>
        <v>312.34049999999996</v>
      </c>
      <c r="L3419" s="593"/>
      <c r="M3419" s="593"/>
    </row>
    <row r="3420" spans="1:13">
      <c r="A3420" s="595"/>
      <c r="B3420" s="595"/>
      <c r="C3420" s="595"/>
      <c r="D3420" s="595"/>
      <c r="E3420" s="595"/>
      <c r="G3420" s="595"/>
      <c r="H3420" s="999"/>
      <c r="I3420" s="1000"/>
      <c r="J3420" s="1001"/>
      <c r="K3420" s="1001"/>
      <c r="L3420" s="595"/>
      <c r="M3420" s="595"/>
    </row>
    <row r="3421" spans="1:13">
      <c r="A3421" s="595"/>
      <c r="B3421" s="595"/>
      <c r="C3421" s="595"/>
      <c r="D3421" s="595"/>
      <c r="E3421" s="595"/>
      <c r="G3421" s="595"/>
      <c r="H3421" s="999"/>
      <c r="I3421" s="1000"/>
      <c r="J3421" s="1001"/>
      <c r="K3421" s="1001"/>
      <c r="L3421" s="595"/>
      <c r="M3421" s="595"/>
    </row>
    <row r="3422" spans="1:13">
      <c r="A3422" s="595"/>
      <c r="B3422" s="595"/>
      <c r="C3422" s="595"/>
      <c r="D3422" s="595"/>
      <c r="E3422" s="595"/>
      <c r="G3422" s="595"/>
      <c r="H3422" s="999"/>
      <c r="I3422" s="1000"/>
      <c r="J3422" s="1001"/>
      <c r="K3422" s="1001"/>
      <c r="L3422" s="595"/>
      <c r="M3422" s="595"/>
    </row>
    <row r="3423" spans="1:13">
      <c r="A3423" s="595"/>
      <c r="B3423" s="595"/>
      <c r="C3423" s="595"/>
      <c r="D3423" s="595"/>
      <c r="E3423" s="595"/>
      <c r="G3423" s="595"/>
      <c r="H3423" s="999"/>
      <c r="I3423" s="1000"/>
      <c r="J3423" s="1001"/>
      <c r="K3423" s="1001"/>
      <c r="L3423" s="595"/>
      <c r="M3423" s="595"/>
    </row>
    <row r="3424" spans="1:13">
      <c r="A3424" s="595"/>
      <c r="B3424" s="595"/>
      <c r="C3424" s="595"/>
      <c r="D3424" s="595"/>
      <c r="E3424" s="595"/>
      <c r="G3424" s="595"/>
      <c r="H3424" s="999"/>
      <c r="I3424" s="1000"/>
      <c r="J3424" s="1001"/>
      <c r="K3424" s="1001"/>
      <c r="L3424" s="595"/>
      <c r="M3424" s="595"/>
    </row>
    <row r="3425" spans="1:13">
      <c r="A3425" s="595"/>
      <c r="B3425" s="595"/>
      <c r="C3425" s="595"/>
      <c r="D3425" s="595"/>
      <c r="E3425" s="595"/>
      <c r="G3425" s="595"/>
      <c r="H3425" s="999"/>
      <c r="I3425" s="1000"/>
      <c r="J3425" s="1001"/>
      <c r="K3425" s="1001"/>
      <c r="L3425" s="595"/>
      <c r="M3425" s="595"/>
    </row>
    <row r="3426" spans="1:13">
      <c r="A3426" s="1676" t="s">
        <v>907</v>
      </c>
      <c r="B3426" s="1676"/>
      <c r="C3426" s="1676"/>
      <c r="D3426" s="1676"/>
      <c r="E3426" s="1676"/>
      <c r="F3426" s="1676"/>
      <c r="G3426" s="1676"/>
      <c r="H3426" s="1676"/>
      <c r="I3426" s="1676"/>
      <c r="J3426" s="1676"/>
      <c r="K3426" s="1676"/>
      <c r="L3426" s="1676"/>
      <c r="M3426" s="1676"/>
    </row>
    <row r="3427" spans="1:13">
      <c r="A3427" s="1676" t="s">
        <v>908</v>
      </c>
      <c r="B3427" s="1676"/>
      <c r="C3427" s="1676"/>
      <c r="D3427" s="1676"/>
      <c r="E3427" s="1676"/>
      <c r="F3427" s="1676"/>
      <c r="G3427" s="1676"/>
      <c r="H3427" s="1676"/>
      <c r="I3427" s="1676"/>
      <c r="J3427" s="1676"/>
      <c r="K3427" s="1676"/>
      <c r="L3427" s="1676"/>
      <c r="M3427" s="1676"/>
    </row>
    <row r="3428" spans="1:13">
      <c r="A3428" s="1655" t="s">
        <v>1233</v>
      </c>
      <c r="B3428" s="1655"/>
      <c r="C3428" s="1655"/>
      <c r="D3428" s="1655"/>
      <c r="E3428" s="1655"/>
      <c r="F3428" s="1655"/>
      <c r="G3428" s="1655"/>
      <c r="H3428" s="1655"/>
      <c r="I3428" s="1655"/>
      <c r="J3428" s="1655"/>
      <c r="K3428" s="1655"/>
      <c r="L3428" s="1655"/>
      <c r="M3428" s="1655"/>
    </row>
    <row r="3429" spans="1:13">
      <c r="A3429" s="1682" t="s">
        <v>2279</v>
      </c>
      <c r="B3429" s="1682"/>
      <c r="C3429" s="1682"/>
      <c r="D3429" s="1682"/>
      <c r="E3429" s="1682"/>
      <c r="F3429" s="1682"/>
      <c r="G3429" s="1682"/>
      <c r="H3429" s="1682"/>
      <c r="I3429" s="1682"/>
      <c r="J3429" s="1682"/>
      <c r="K3429" s="1682"/>
      <c r="L3429" s="1682"/>
      <c r="M3429" s="1682"/>
    </row>
    <row r="3430" spans="1:13">
      <c r="A3430" s="1683" t="s">
        <v>2280</v>
      </c>
      <c r="B3430" s="1683"/>
      <c r="C3430" s="1683"/>
      <c r="D3430" s="1683"/>
      <c r="E3430" s="1683"/>
      <c r="F3430" s="1683"/>
      <c r="G3430" s="1683"/>
      <c r="H3430" s="1683"/>
      <c r="I3430" s="1683"/>
      <c r="J3430" s="1683"/>
      <c r="K3430" s="1683"/>
      <c r="L3430" s="1683"/>
      <c r="M3430" s="1683"/>
    </row>
    <row r="3431" spans="1:13" ht="12.75" customHeight="1">
      <c r="A3431" s="620" t="s">
        <v>910</v>
      </c>
      <c r="B3431" s="621" t="s">
        <v>1029</v>
      </c>
      <c r="C3431" s="620" t="s">
        <v>1030</v>
      </c>
      <c r="D3431" s="620" t="s">
        <v>1030</v>
      </c>
      <c r="E3431" s="620" t="s">
        <v>1031</v>
      </c>
      <c r="F3431" s="1657" t="s">
        <v>1032</v>
      </c>
      <c r="G3431" s="1658"/>
      <c r="H3431" s="622" t="s">
        <v>1033</v>
      </c>
      <c r="I3431" s="623" t="s">
        <v>1034</v>
      </c>
      <c r="J3431" s="620" t="s">
        <v>1035</v>
      </c>
      <c r="K3431" s="620" t="s">
        <v>1036</v>
      </c>
      <c r="L3431" s="620" t="s">
        <v>1037</v>
      </c>
      <c r="M3431" s="624" t="s">
        <v>1038</v>
      </c>
    </row>
    <row r="3432" spans="1:13">
      <c r="A3432" s="625"/>
      <c r="B3432" s="626" t="s">
        <v>1039</v>
      </c>
      <c r="C3432" s="625" t="s">
        <v>1040</v>
      </c>
      <c r="D3432" s="625" t="s">
        <v>1041</v>
      </c>
      <c r="E3432" s="625" t="s">
        <v>1042</v>
      </c>
      <c r="F3432" s="1659" t="s">
        <v>1043</v>
      </c>
      <c r="G3432" s="1660"/>
      <c r="H3432" s="627" t="s">
        <v>1044</v>
      </c>
      <c r="I3432" s="625" t="s">
        <v>6</v>
      </c>
      <c r="J3432" s="628" t="s">
        <v>1045</v>
      </c>
      <c r="K3432" s="629" t="s">
        <v>1046</v>
      </c>
      <c r="L3432" s="625" t="s">
        <v>1047</v>
      </c>
      <c r="M3432" s="628" t="s">
        <v>1048</v>
      </c>
    </row>
    <row r="3433" spans="1:13">
      <c r="A3433" s="625"/>
      <c r="B3433" s="626" t="s">
        <v>1049</v>
      </c>
      <c r="C3433" s="625"/>
      <c r="D3433" s="625"/>
      <c r="E3433" s="625"/>
      <c r="F3433" s="630" t="s">
        <v>1050</v>
      </c>
      <c r="G3433" s="630" t="s">
        <v>1051</v>
      </c>
      <c r="H3433" s="631" t="s">
        <v>1052</v>
      </c>
      <c r="I3433" s="629" t="s">
        <v>1053</v>
      </c>
      <c r="J3433" s="625" t="s">
        <v>6</v>
      </c>
      <c r="K3433" s="629"/>
      <c r="L3433" s="625" t="s">
        <v>1054</v>
      </c>
      <c r="M3433" s="632"/>
    </row>
    <row r="3434" spans="1:13">
      <c r="A3434" s="625"/>
      <c r="B3434" s="626"/>
      <c r="C3434" s="625"/>
      <c r="D3434" s="625"/>
      <c r="E3434" s="625"/>
      <c r="F3434" s="633" t="s">
        <v>1055</v>
      </c>
      <c r="G3434" s="634" t="s">
        <v>1055</v>
      </c>
      <c r="H3434" s="628" t="s">
        <v>1056</v>
      </c>
      <c r="I3434" s="629" t="s">
        <v>1057</v>
      </c>
      <c r="J3434" s="625" t="s">
        <v>1058</v>
      </c>
      <c r="K3434" s="635"/>
      <c r="L3434" s="636" t="s">
        <v>1059</v>
      </c>
      <c r="M3434" s="632"/>
    </row>
    <row r="3435" spans="1:13" ht="51">
      <c r="A3435" s="739">
        <v>1</v>
      </c>
      <c r="B3435" s="739" t="s">
        <v>2281</v>
      </c>
      <c r="C3435" s="694" t="s">
        <v>2282</v>
      </c>
      <c r="D3435" s="694" t="s">
        <v>2283</v>
      </c>
      <c r="E3435" s="695" t="s">
        <v>2284</v>
      </c>
      <c r="F3435" s="696">
        <v>3</v>
      </c>
      <c r="G3435" s="696" t="s">
        <v>1273</v>
      </c>
      <c r="H3435" s="696">
        <v>7.5</v>
      </c>
      <c r="I3435" s="696">
        <v>12.5</v>
      </c>
      <c r="J3435" s="696">
        <v>21</v>
      </c>
      <c r="K3435" s="693">
        <v>5</v>
      </c>
      <c r="L3435" s="693" t="s">
        <v>1273</v>
      </c>
      <c r="M3435" s="694" t="s">
        <v>2285</v>
      </c>
    </row>
    <row r="3436" spans="1:13" ht="51">
      <c r="A3436" s="1002">
        <v>2</v>
      </c>
      <c r="B3436" s="739" t="s">
        <v>2286</v>
      </c>
      <c r="C3436" s="1003" t="s">
        <v>2287</v>
      </c>
      <c r="D3436" s="1003" t="s">
        <v>2288</v>
      </c>
      <c r="E3436" s="1003" t="s">
        <v>2289</v>
      </c>
      <c r="F3436" s="678">
        <v>6</v>
      </c>
      <c r="G3436" s="678"/>
      <c r="H3436" s="678">
        <v>7.5</v>
      </c>
      <c r="I3436" s="678">
        <v>15</v>
      </c>
      <c r="J3436" s="678">
        <v>25</v>
      </c>
      <c r="K3436" s="678">
        <v>5</v>
      </c>
      <c r="L3436" s="678" t="s">
        <v>1273</v>
      </c>
      <c r="M3436" s="1004" t="s">
        <v>2290</v>
      </c>
    </row>
    <row r="3437" spans="1:13" ht="63.75">
      <c r="A3437" s="693">
        <v>3</v>
      </c>
      <c r="B3437" s="693" t="s">
        <v>2291</v>
      </c>
      <c r="C3437" s="693" t="s">
        <v>2292</v>
      </c>
      <c r="D3437" s="693" t="s">
        <v>2293</v>
      </c>
      <c r="E3437" s="693" t="s">
        <v>2294</v>
      </c>
      <c r="F3437" s="696">
        <v>1</v>
      </c>
      <c r="G3437" s="696"/>
      <c r="H3437" s="696">
        <v>7.5</v>
      </c>
      <c r="I3437" s="696">
        <v>12.5</v>
      </c>
      <c r="J3437" s="696">
        <v>21</v>
      </c>
      <c r="K3437" s="693">
        <v>5</v>
      </c>
      <c r="L3437" s="693" t="s">
        <v>1273</v>
      </c>
      <c r="M3437" s="693" t="s">
        <v>2295</v>
      </c>
    </row>
    <row r="3438" spans="1:13" ht="51">
      <c r="A3438" s="743">
        <v>4</v>
      </c>
      <c r="B3438" s="693" t="s">
        <v>2296</v>
      </c>
      <c r="C3438" s="743" t="s">
        <v>2254</v>
      </c>
      <c r="D3438" s="743" t="s">
        <v>2297</v>
      </c>
      <c r="E3438" s="743" t="s">
        <v>2298</v>
      </c>
      <c r="F3438" s="1005">
        <v>2</v>
      </c>
      <c r="G3438" s="1006"/>
      <c r="H3438" s="1005">
        <v>5</v>
      </c>
      <c r="I3438" s="1006">
        <v>7.5</v>
      </c>
      <c r="J3438" s="1006">
        <v>12.3</v>
      </c>
      <c r="K3438" s="1006">
        <v>2.7</v>
      </c>
      <c r="L3438" s="743" t="s">
        <v>1273</v>
      </c>
      <c r="M3438" s="1007" t="s">
        <v>2299</v>
      </c>
    </row>
    <row r="3439" spans="1:13" ht="76.5">
      <c r="A3439" s="693">
        <v>5</v>
      </c>
      <c r="B3439" s="739" t="s">
        <v>2143</v>
      </c>
      <c r="C3439" s="794" t="s">
        <v>2300</v>
      </c>
      <c r="D3439" s="694" t="s">
        <v>2301</v>
      </c>
      <c r="E3439" s="694" t="s">
        <v>2302</v>
      </c>
      <c r="F3439" s="696">
        <v>1.5</v>
      </c>
      <c r="G3439" s="1008"/>
      <c r="H3439" s="696">
        <v>5</v>
      </c>
      <c r="I3439" s="696">
        <v>6.6</v>
      </c>
      <c r="J3439" s="696">
        <v>7.1</v>
      </c>
      <c r="K3439" s="696">
        <v>2.5</v>
      </c>
      <c r="L3439" s="693" t="s">
        <v>1273</v>
      </c>
      <c r="M3439" s="694" t="s">
        <v>2303</v>
      </c>
    </row>
    <row r="3440" spans="1:13" ht="51">
      <c r="A3440" s="739">
        <v>6</v>
      </c>
      <c r="B3440" s="739" t="s">
        <v>2304</v>
      </c>
      <c r="C3440" s="803" t="s">
        <v>2305</v>
      </c>
      <c r="D3440" s="739" t="s">
        <v>2306</v>
      </c>
      <c r="E3440" s="739" t="s">
        <v>2307</v>
      </c>
      <c r="F3440" s="1009">
        <v>1.5</v>
      </c>
      <c r="G3440" s="1010"/>
      <c r="H3440" s="696">
        <v>2.5</v>
      </c>
      <c r="I3440" s="696">
        <v>4</v>
      </c>
      <c r="J3440" s="696">
        <v>7.1</v>
      </c>
      <c r="K3440" s="696">
        <v>2.5</v>
      </c>
      <c r="L3440" s="792" t="s">
        <v>1273</v>
      </c>
      <c r="M3440" s="693" t="s">
        <v>2308</v>
      </c>
    </row>
    <row r="3441" spans="1:13" ht="52.5" customHeight="1">
      <c r="A3441" s="743"/>
      <c r="B3441" s="854"/>
      <c r="C3441" s="906"/>
      <c r="D3441" s="694" t="s">
        <v>2309</v>
      </c>
      <c r="E3441" s="693" t="s">
        <v>2310</v>
      </c>
      <c r="F3441" s="696">
        <v>1</v>
      </c>
      <c r="G3441" s="696"/>
      <c r="H3441" s="696">
        <v>1</v>
      </c>
      <c r="I3441" s="696">
        <v>2.5</v>
      </c>
      <c r="J3441" s="696">
        <v>2.8</v>
      </c>
      <c r="K3441" s="696">
        <v>6.8</v>
      </c>
      <c r="L3441" s="693" t="s">
        <v>1273</v>
      </c>
      <c r="M3441" s="693" t="s">
        <v>2311</v>
      </c>
    </row>
    <row r="3442" spans="1:13" ht="51">
      <c r="A3442" s="739">
        <v>7</v>
      </c>
      <c r="B3442" s="739" t="s">
        <v>2296</v>
      </c>
      <c r="C3442" s="739" t="s">
        <v>2312</v>
      </c>
      <c r="D3442" s="803" t="s">
        <v>2313</v>
      </c>
      <c r="E3442" s="739" t="s">
        <v>2314</v>
      </c>
      <c r="F3442" s="696" t="s">
        <v>1077</v>
      </c>
      <c r="G3442" s="696"/>
      <c r="H3442" s="696">
        <v>0.8</v>
      </c>
      <c r="I3442" s="696">
        <v>1.4</v>
      </c>
      <c r="J3442" s="696">
        <v>2.4</v>
      </c>
      <c r="K3442" s="696">
        <v>0.12</v>
      </c>
      <c r="L3442" s="902" t="s">
        <v>1273</v>
      </c>
      <c r="M3442" s="739" t="s">
        <v>2315</v>
      </c>
    </row>
    <row r="3443" spans="1:13" ht="15">
      <c r="A3443" s="723"/>
      <c r="B3443" s="723"/>
      <c r="C3443" s="593" t="s">
        <v>6</v>
      </c>
      <c r="D3443" s="723"/>
      <c r="E3443" s="723"/>
      <c r="F3443" s="997">
        <f>SUM(F3435:F3442)</f>
        <v>16</v>
      </c>
      <c r="G3443" s="997">
        <f t="shared" ref="G3443:K3443" si="23">SUM(G3435:G3442)</f>
        <v>0</v>
      </c>
      <c r="H3443" s="997">
        <f t="shared" si="23"/>
        <v>36.799999999999997</v>
      </c>
      <c r="I3443" s="997">
        <f t="shared" si="23"/>
        <v>62</v>
      </c>
      <c r="J3443" s="997">
        <f t="shared" si="23"/>
        <v>98.699999999999989</v>
      </c>
      <c r="K3443" s="997">
        <f t="shared" si="23"/>
        <v>29.62</v>
      </c>
      <c r="L3443" s="723"/>
      <c r="M3443" s="723"/>
    </row>
    <row r="3444" spans="1:13">
      <c r="A3444" s="1676" t="s">
        <v>907</v>
      </c>
      <c r="B3444" s="1676"/>
      <c r="C3444" s="1676"/>
      <c r="D3444" s="1676"/>
      <c r="E3444" s="1676"/>
      <c r="F3444" s="1676"/>
      <c r="G3444" s="1676"/>
      <c r="H3444" s="1676"/>
      <c r="I3444" s="1676"/>
      <c r="J3444" s="1676"/>
      <c r="K3444" s="1676"/>
      <c r="L3444" s="1676"/>
      <c r="M3444" s="1676"/>
    </row>
    <row r="3445" spans="1:13">
      <c r="A3445" s="1676" t="s">
        <v>908</v>
      </c>
      <c r="B3445" s="1676"/>
      <c r="C3445" s="1676"/>
      <c r="D3445" s="1676"/>
      <c r="E3445" s="1676"/>
      <c r="F3445" s="1676"/>
      <c r="G3445" s="1676"/>
      <c r="H3445" s="1676"/>
      <c r="I3445" s="1676"/>
      <c r="J3445" s="1676"/>
      <c r="K3445" s="1676"/>
      <c r="L3445" s="1676"/>
      <c r="M3445" s="1676"/>
    </row>
    <row r="3446" spans="1:13" ht="12.75" customHeight="1">
      <c r="A3446" s="1655" t="s">
        <v>2316</v>
      </c>
      <c r="B3446" s="1655"/>
      <c r="C3446" s="1655"/>
      <c r="D3446" s="1655"/>
      <c r="E3446" s="1655"/>
      <c r="F3446" s="1655"/>
      <c r="G3446" s="1655"/>
      <c r="H3446" s="1655"/>
      <c r="I3446" s="1655"/>
      <c r="J3446" s="1655"/>
      <c r="K3446" s="1655"/>
      <c r="L3446" s="1655"/>
      <c r="M3446" s="1655"/>
    </row>
    <row r="3447" spans="1:13">
      <c r="A3447" s="1682" t="s">
        <v>2317</v>
      </c>
      <c r="B3447" s="1682"/>
      <c r="C3447" s="1682"/>
      <c r="D3447" s="1682"/>
      <c r="E3447" s="1682"/>
      <c r="F3447" s="1682"/>
      <c r="G3447" s="1682"/>
      <c r="H3447" s="1682"/>
      <c r="I3447" s="1682"/>
      <c r="J3447" s="1682"/>
      <c r="K3447" s="1682"/>
      <c r="L3447" s="1682"/>
      <c r="M3447" s="1682"/>
    </row>
    <row r="3448" spans="1:13">
      <c r="A3448" s="1683" t="s">
        <v>2318</v>
      </c>
      <c r="B3448" s="1683"/>
      <c r="C3448" s="1683"/>
      <c r="D3448" s="1683"/>
      <c r="E3448" s="1683"/>
      <c r="F3448" s="1683"/>
      <c r="G3448" s="1683"/>
      <c r="H3448" s="1683"/>
      <c r="I3448" s="1683"/>
      <c r="J3448" s="1683"/>
      <c r="K3448" s="1683"/>
      <c r="L3448" s="1683"/>
      <c r="M3448" s="1683"/>
    </row>
    <row r="3449" spans="1:13" ht="12.75" customHeight="1">
      <c r="A3449" s="620" t="s">
        <v>910</v>
      </c>
      <c r="B3449" s="621" t="s">
        <v>1029</v>
      </c>
      <c r="C3449" s="620" t="s">
        <v>1030</v>
      </c>
      <c r="D3449" s="620" t="s">
        <v>1030</v>
      </c>
      <c r="E3449" s="620" t="s">
        <v>1031</v>
      </c>
      <c r="F3449" s="1657" t="s">
        <v>1032</v>
      </c>
      <c r="G3449" s="1658"/>
      <c r="H3449" s="622" t="s">
        <v>1033</v>
      </c>
      <c r="I3449" s="623" t="s">
        <v>1034</v>
      </c>
      <c r="J3449" s="620" t="s">
        <v>1035</v>
      </c>
      <c r="K3449" s="620" t="s">
        <v>1036</v>
      </c>
      <c r="L3449" s="620" t="s">
        <v>1037</v>
      </c>
      <c r="M3449" s="624" t="s">
        <v>1038</v>
      </c>
    </row>
    <row r="3450" spans="1:13" ht="12.75" customHeight="1">
      <c r="A3450" s="625"/>
      <c r="B3450" s="626" t="s">
        <v>1039</v>
      </c>
      <c r="C3450" s="625" t="s">
        <v>1040</v>
      </c>
      <c r="D3450" s="625" t="s">
        <v>1041</v>
      </c>
      <c r="E3450" s="625" t="s">
        <v>1042</v>
      </c>
      <c r="F3450" s="1659" t="s">
        <v>1043</v>
      </c>
      <c r="G3450" s="1660"/>
      <c r="H3450" s="627" t="s">
        <v>1044</v>
      </c>
      <c r="I3450" s="625" t="s">
        <v>6</v>
      </c>
      <c r="J3450" s="628" t="s">
        <v>1045</v>
      </c>
      <c r="K3450" s="629" t="s">
        <v>1046</v>
      </c>
      <c r="L3450" s="625" t="s">
        <v>1047</v>
      </c>
      <c r="M3450" s="628" t="s">
        <v>1048</v>
      </c>
    </row>
    <row r="3451" spans="1:13">
      <c r="A3451" s="625"/>
      <c r="B3451" s="626" t="s">
        <v>1049</v>
      </c>
      <c r="C3451" s="625"/>
      <c r="D3451" s="625"/>
      <c r="E3451" s="625"/>
      <c r="F3451" s="630" t="s">
        <v>1050</v>
      </c>
      <c r="G3451" s="630" t="s">
        <v>1051</v>
      </c>
      <c r="H3451" s="631" t="s">
        <v>1052</v>
      </c>
      <c r="I3451" s="629" t="s">
        <v>1053</v>
      </c>
      <c r="J3451" s="625" t="s">
        <v>6</v>
      </c>
      <c r="K3451" s="629"/>
      <c r="L3451" s="625" t="s">
        <v>1054</v>
      </c>
      <c r="M3451" s="632"/>
    </row>
    <row r="3452" spans="1:13">
      <c r="A3452" s="625"/>
      <c r="B3452" s="626"/>
      <c r="C3452" s="625"/>
      <c r="D3452" s="625"/>
      <c r="E3452" s="625"/>
      <c r="F3452" s="633" t="s">
        <v>1055</v>
      </c>
      <c r="G3452" s="634" t="s">
        <v>1055</v>
      </c>
      <c r="H3452" s="628" t="s">
        <v>1056</v>
      </c>
      <c r="I3452" s="629" t="s">
        <v>1057</v>
      </c>
      <c r="J3452" s="625" t="s">
        <v>1058</v>
      </c>
      <c r="K3452" s="635"/>
      <c r="L3452" s="636" t="s">
        <v>1059</v>
      </c>
      <c r="M3452" s="632"/>
    </row>
    <row r="3453" spans="1:13" ht="51">
      <c r="A3453" s="803">
        <v>1</v>
      </c>
      <c r="B3453" s="803" t="s">
        <v>2319</v>
      </c>
      <c r="C3453" s="803" t="s">
        <v>2320</v>
      </c>
      <c r="D3453" s="694" t="s">
        <v>2321</v>
      </c>
      <c r="E3453" s="694" t="s">
        <v>2322</v>
      </c>
      <c r="F3453" s="1012">
        <v>150</v>
      </c>
      <c r="G3453" s="893" t="s">
        <v>1273</v>
      </c>
      <c r="H3453" s="1012">
        <v>255</v>
      </c>
      <c r="I3453" s="1012">
        <v>399</v>
      </c>
      <c r="J3453" s="1013">
        <v>645</v>
      </c>
      <c r="K3453" s="1012" t="s">
        <v>1077</v>
      </c>
      <c r="L3453" s="694" t="s">
        <v>1273</v>
      </c>
      <c r="M3453" s="694" t="s">
        <v>2323</v>
      </c>
    </row>
    <row r="3454" spans="1:13" ht="51">
      <c r="A3454" s="906"/>
      <c r="B3454" s="906"/>
      <c r="C3454" s="906"/>
      <c r="D3454" s="694" t="s">
        <v>2324</v>
      </c>
      <c r="E3454" s="694" t="s">
        <v>2325</v>
      </c>
      <c r="F3454" s="694" t="s">
        <v>1273</v>
      </c>
      <c r="G3454" s="893" t="s">
        <v>1077</v>
      </c>
      <c r="H3454" s="1012">
        <v>330</v>
      </c>
      <c r="I3454" s="1012">
        <v>780</v>
      </c>
      <c r="J3454" s="1012"/>
      <c r="K3454" s="1012"/>
      <c r="L3454" s="694"/>
      <c r="M3454" s="694" t="s">
        <v>2326</v>
      </c>
    </row>
    <row r="3455" spans="1:13" ht="51">
      <c r="A3455" s="694">
        <v>2</v>
      </c>
      <c r="B3455" s="694" t="s">
        <v>2281</v>
      </c>
      <c r="C3455" s="694" t="s">
        <v>2327</v>
      </c>
      <c r="D3455" s="694" t="s">
        <v>2328</v>
      </c>
      <c r="E3455" s="694" t="s">
        <v>2329</v>
      </c>
      <c r="F3455" s="1012">
        <v>10</v>
      </c>
      <c r="G3455" s="893" t="s">
        <v>1273</v>
      </c>
      <c r="H3455" s="1012" t="s">
        <v>1273</v>
      </c>
      <c r="I3455" s="1012">
        <v>27</v>
      </c>
      <c r="J3455" s="1012">
        <v>30</v>
      </c>
      <c r="K3455" s="1012">
        <v>8.5</v>
      </c>
      <c r="L3455" s="694" t="s">
        <v>1273</v>
      </c>
      <c r="M3455" s="694" t="s">
        <v>2330</v>
      </c>
    </row>
    <row r="3456" spans="1:13" ht="55.5" customHeight="1">
      <c r="A3456" s="803">
        <v>3</v>
      </c>
      <c r="B3456" s="803" t="s">
        <v>2331</v>
      </c>
      <c r="C3456" s="803" t="s">
        <v>2332</v>
      </c>
      <c r="D3456" s="694" t="s">
        <v>2333</v>
      </c>
      <c r="E3456" s="694" t="s">
        <v>2334</v>
      </c>
      <c r="F3456" s="694" t="s">
        <v>1273</v>
      </c>
      <c r="G3456" s="1014">
        <v>300</v>
      </c>
      <c r="H3456" s="1015">
        <v>4530</v>
      </c>
      <c r="I3456" s="1015">
        <v>5070</v>
      </c>
      <c r="J3456" s="1012">
        <v>1456.44</v>
      </c>
      <c r="K3456" s="1012" t="s">
        <v>1273</v>
      </c>
      <c r="L3456" s="694" t="s">
        <v>1273</v>
      </c>
      <c r="M3456" s="694" t="s">
        <v>2335</v>
      </c>
    </row>
    <row r="3457" spans="1:13" ht="63.75">
      <c r="A3457" s="906"/>
      <c r="B3457" s="906"/>
      <c r="C3457" s="906"/>
      <c r="D3457" s="694" t="s">
        <v>2336</v>
      </c>
      <c r="E3457" s="695" t="s">
        <v>2337</v>
      </c>
      <c r="F3457" s="694" t="s">
        <v>1273</v>
      </c>
      <c r="G3457" s="694" t="s">
        <v>1077</v>
      </c>
      <c r="H3457" s="806">
        <v>39</v>
      </c>
      <c r="I3457" s="1015">
        <v>1170</v>
      </c>
      <c r="J3457" s="1012">
        <v>332.58499999999998</v>
      </c>
      <c r="K3457" s="1012" t="s">
        <v>1077</v>
      </c>
      <c r="L3457" s="694" t="s">
        <v>1273</v>
      </c>
      <c r="M3457" s="694" t="s">
        <v>2338</v>
      </c>
    </row>
    <row r="3458" spans="1:13" ht="63.75">
      <c r="A3458" s="803">
        <v>4</v>
      </c>
      <c r="B3458" s="803" t="s">
        <v>2339</v>
      </c>
      <c r="C3458" s="803" t="s">
        <v>2340</v>
      </c>
      <c r="D3458" s="694" t="s">
        <v>2341</v>
      </c>
      <c r="E3458" s="694" t="s">
        <v>2342</v>
      </c>
      <c r="F3458" s="697">
        <v>2.4</v>
      </c>
      <c r="G3458" s="694" t="s">
        <v>1273</v>
      </c>
      <c r="H3458" s="1012" t="s">
        <v>1273</v>
      </c>
      <c r="I3458" s="1012">
        <v>4.8</v>
      </c>
      <c r="J3458" s="1012"/>
      <c r="K3458" s="1012"/>
      <c r="L3458" s="694"/>
      <c r="M3458" s="694" t="s">
        <v>2343</v>
      </c>
    </row>
    <row r="3459" spans="1:13" ht="25.5">
      <c r="A3459" s="920"/>
      <c r="B3459" s="920"/>
      <c r="C3459" s="920"/>
      <c r="D3459" s="694" t="s">
        <v>2344</v>
      </c>
      <c r="E3459" s="694" t="s">
        <v>2345</v>
      </c>
      <c r="F3459" s="1012">
        <v>1.206</v>
      </c>
      <c r="G3459" s="694" t="s">
        <v>1273</v>
      </c>
      <c r="H3459" s="1012">
        <v>0.24</v>
      </c>
      <c r="I3459" s="1012">
        <v>1.64</v>
      </c>
      <c r="J3459" s="1012">
        <v>1.64</v>
      </c>
      <c r="K3459" s="1012" t="s">
        <v>1273</v>
      </c>
      <c r="L3459" s="694" t="s">
        <v>1273</v>
      </c>
      <c r="M3459" s="694" t="s">
        <v>2346</v>
      </c>
    </row>
    <row r="3460" spans="1:13" ht="51">
      <c r="A3460" s="906"/>
      <c r="B3460" s="906"/>
      <c r="C3460" s="906"/>
      <c r="D3460" s="694" t="s">
        <v>2347</v>
      </c>
      <c r="E3460" s="694" t="s">
        <v>2348</v>
      </c>
      <c r="F3460" s="1012">
        <v>39</v>
      </c>
      <c r="G3460" s="694" t="s">
        <v>1273</v>
      </c>
      <c r="H3460" s="1012">
        <v>39</v>
      </c>
      <c r="I3460" s="1012">
        <v>117</v>
      </c>
      <c r="J3460" s="1012" t="s">
        <v>1273</v>
      </c>
      <c r="K3460" s="1012">
        <v>24.045000000000002</v>
      </c>
      <c r="L3460" s="694" t="s">
        <v>2349</v>
      </c>
      <c r="M3460" s="694" t="s">
        <v>2350</v>
      </c>
    </row>
    <row r="3461" spans="1:13">
      <c r="A3461" s="911"/>
      <c r="B3461" s="911"/>
      <c r="C3461" s="911"/>
      <c r="D3461" s="911"/>
      <c r="E3461" s="911"/>
      <c r="F3461" s="1016"/>
      <c r="G3461" s="911"/>
      <c r="H3461" s="1016"/>
      <c r="I3461" s="1016"/>
      <c r="J3461" s="1016"/>
      <c r="K3461" s="1016"/>
      <c r="L3461" s="911"/>
      <c r="M3461" s="911"/>
    </row>
    <row r="3462" spans="1:13">
      <c r="A3462" s="911"/>
      <c r="B3462" s="911"/>
      <c r="C3462" s="911"/>
      <c r="D3462" s="911"/>
      <c r="E3462" s="911"/>
      <c r="F3462" s="1016"/>
      <c r="G3462" s="911"/>
      <c r="H3462" s="1016"/>
      <c r="I3462" s="1016"/>
      <c r="J3462" s="1016"/>
      <c r="K3462" s="1016"/>
      <c r="L3462" s="911"/>
      <c r="M3462" s="911"/>
    </row>
    <row r="3463" spans="1:13">
      <c r="A3463" s="911"/>
      <c r="B3463" s="911"/>
      <c r="C3463" s="911"/>
      <c r="D3463" s="911"/>
      <c r="E3463" s="911"/>
      <c r="F3463" s="1016"/>
      <c r="G3463" s="911"/>
      <c r="H3463" s="1016"/>
      <c r="I3463" s="1016"/>
      <c r="J3463" s="1016"/>
      <c r="K3463" s="1016"/>
      <c r="L3463" s="911"/>
      <c r="M3463" s="911"/>
    </row>
    <row r="3464" spans="1:13">
      <c r="A3464" s="911"/>
      <c r="B3464" s="911"/>
      <c r="C3464" s="911"/>
      <c r="D3464" s="911"/>
      <c r="E3464" s="911"/>
      <c r="F3464" s="1016"/>
      <c r="G3464" s="911"/>
      <c r="H3464" s="1016"/>
      <c r="I3464" s="1016"/>
      <c r="J3464" s="1016"/>
      <c r="K3464" s="1016"/>
      <c r="L3464" s="911"/>
      <c r="M3464" s="911"/>
    </row>
    <row r="3465" spans="1:13">
      <c r="A3465" s="1676" t="s">
        <v>907</v>
      </c>
      <c r="B3465" s="1676"/>
      <c r="C3465" s="1676"/>
      <c r="D3465" s="1676"/>
      <c r="E3465" s="1676"/>
      <c r="F3465" s="1676"/>
      <c r="G3465" s="1676"/>
      <c r="H3465" s="1676"/>
      <c r="I3465" s="1676"/>
      <c r="J3465" s="1676"/>
      <c r="K3465" s="1676"/>
      <c r="L3465" s="1676"/>
      <c r="M3465" s="1676"/>
    </row>
    <row r="3466" spans="1:13">
      <c r="A3466" s="1676" t="s">
        <v>908</v>
      </c>
      <c r="B3466" s="1676"/>
      <c r="C3466" s="1676"/>
      <c r="D3466" s="1676"/>
      <c r="E3466" s="1676"/>
      <c r="F3466" s="1676"/>
      <c r="G3466" s="1676"/>
      <c r="H3466" s="1676"/>
      <c r="I3466" s="1676"/>
      <c r="J3466" s="1676"/>
      <c r="K3466" s="1676"/>
      <c r="L3466" s="1676"/>
      <c r="M3466" s="1676"/>
    </row>
    <row r="3467" spans="1:13" ht="12.75" customHeight="1">
      <c r="A3467" s="1655" t="s">
        <v>2316</v>
      </c>
      <c r="B3467" s="1655"/>
      <c r="C3467" s="1655"/>
      <c r="D3467" s="1655"/>
      <c r="E3467" s="1655"/>
      <c r="F3467" s="1655"/>
      <c r="G3467" s="1655"/>
      <c r="H3467" s="1655"/>
      <c r="I3467" s="1655"/>
      <c r="J3467" s="1655"/>
      <c r="K3467" s="1655"/>
      <c r="L3467" s="1655"/>
      <c r="M3467" s="1655"/>
    </row>
    <row r="3468" spans="1:13">
      <c r="A3468" s="1682" t="s">
        <v>2317</v>
      </c>
      <c r="B3468" s="1682"/>
      <c r="C3468" s="1682"/>
      <c r="D3468" s="1682"/>
      <c r="E3468" s="1682"/>
      <c r="F3468" s="1682"/>
      <c r="G3468" s="1682"/>
      <c r="H3468" s="1682"/>
      <c r="I3468" s="1682"/>
      <c r="J3468" s="1682"/>
      <c r="K3468" s="1682"/>
      <c r="L3468" s="1682"/>
      <c r="M3468" s="1682"/>
    </row>
    <row r="3469" spans="1:13">
      <c r="A3469" s="1683" t="s">
        <v>2318</v>
      </c>
      <c r="B3469" s="1683"/>
      <c r="C3469" s="1683"/>
      <c r="D3469" s="1683"/>
      <c r="E3469" s="1683"/>
      <c r="F3469" s="1683"/>
      <c r="G3469" s="1683"/>
      <c r="H3469" s="1683"/>
      <c r="I3469" s="1683"/>
      <c r="J3469" s="1683"/>
      <c r="K3469" s="1683"/>
      <c r="L3469" s="1683"/>
      <c r="M3469" s="1683"/>
    </row>
    <row r="3470" spans="1:13" ht="12.75" customHeight="1">
      <c r="A3470" s="620" t="s">
        <v>910</v>
      </c>
      <c r="B3470" s="621" t="s">
        <v>1029</v>
      </c>
      <c r="C3470" s="620" t="s">
        <v>1030</v>
      </c>
      <c r="D3470" s="620" t="s">
        <v>1030</v>
      </c>
      <c r="E3470" s="620" t="s">
        <v>1031</v>
      </c>
      <c r="F3470" s="1657" t="s">
        <v>1032</v>
      </c>
      <c r="G3470" s="1658"/>
      <c r="H3470" s="622" t="s">
        <v>1033</v>
      </c>
      <c r="I3470" s="623" t="s">
        <v>1034</v>
      </c>
      <c r="J3470" s="620" t="s">
        <v>1035</v>
      </c>
      <c r="K3470" s="620" t="s">
        <v>1036</v>
      </c>
      <c r="L3470" s="620" t="s">
        <v>1037</v>
      </c>
      <c r="M3470" s="624" t="s">
        <v>1038</v>
      </c>
    </row>
    <row r="3471" spans="1:13" ht="12.75" customHeight="1">
      <c r="A3471" s="625"/>
      <c r="B3471" s="626" t="s">
        <v>1039</v>
      </c>
      <c r="C3471" s="625" t="s">
        <v>1040</v>
      </c>
      <c r="D3471" s="625" t="s">
        <v>1041</v>
      </c>
      <c r="E3471" s="625" t="s">
        <v>1042</v>
      </c>
      <c r="F3471" s="1659" t="s">
        <v>1043</v>
      </c>
      <c r="G3471" s="1660"/>
      <c r="H3471" s="627" t="s">
        <v>1044</v>
      </c>
      <c r="I3471" s="625" t="s">
        <v>6</v>
      </c>
      <c r="J3471" s="628" t="s">
        <v>1045</v>
      </c>
      <c r="K3471" s="629" t="s">
        <v>1046</v>
      </c>
      <c r="L3471" s="625" t="s">
        <v>1047</v>
      </c>
      <c r="M3471" s="628" t="s">
        <v>1048</v>
      </c>
    </row>
    <row r="3472" spans="1:13">
      <c r="A3472" s="625"/>
      <c r="B3472" s="626" t="s">
        <v>1049</v>
      </c>
      <c r="C3472" s="625"/>
      <c r="D3472" s="625"/>
      <c r="E3472" s="625"/>
      <c r="F3472" s="630" t="s">
        <v>1050</v>
      </c>
      <c r="G3472" s="630" t="s">
        <v>1051</v>
      </c>
      <c r="H3472" s="631" t="s">
        <v>1052</v>
      </c>
      <c r="I3472" s="629" t="s">
        <v>1053</v>
      </c>
      <c r="J3472" s="625" t="s">
        <v>6</v>
      </c>
      <c r="K3472" s="629"/>
      <c r="L3472" s="625" t="s">
        <v>1054</v>
      </c>
      <c r="M3472" s="632"/>
    </row>
    <row r="3473" spans="1:15">
      <c r="A3473" s="670"/>
      <c r="B3473" s="967"/>
      <c r="C3473" s="670"/>
      <c r="D3473" s="625"/>
      <c r="E3473" s="625"/>
      <c r="F3473" s="633" t="s">
        <v>1055</v>
      </c>
      <c r="G3473" s="634" t="s">
        <v>1055</v>
      </c>
      <c r="H3473" s="628" t="s">
        <v>1056</v>
      </c>
      <c r="I3473" s="629" t="s">
        <v>1057</v>
      </c>
      <c r="J3473" s="625" t="s">
        <v>1058</v>
      </c>
      <c r="K3473" s="635"/>
      <c r="L3473" s="636" t="s">
        <v>1059</v>
      </c>
      <c r="M3473" s="632"/>
    </row>
    <row r="3474" spans="1:15" ht="63.75">
      <c r="A3474" s="920"/>
      <c r="B3474" s="920"/>
      <c r="C3474" s="920"/>
      <c r="D3474" s="694" t="s">
        <v>2351</v>
      </c>
      <c r="E3474" s="694" t="s">
        <v>2342</v>
      </c>
      <c r="F3474" s="1012">
        <v>15.6</v>
      </c>
      <c r="G3474" s="694" t="s">
        <v>1273</v>
      </c>
      <c r="H3474" s="1012">
        <v>15.6</v>
      </c>
      <c r="I3474" s="1012">
        <v>46.8</v>
      </c>
      <c r="J3474" s="1012">
        <v>31.2</v>
      </c>
      <c r="K3474" s="1012" t="s">
        <v>1273</v>
      </c>
      <c r="L3474" s="694" t="s">
        <v>2349</v>
      </c>
      <c r="M3474" s="694" t="s">
        <v>2352</v>
      </c>
    </row>
    <row r="3475" spans="1:15" ht="51">
      <c r="A3475" s="920"/>
      <c r="B3475" s="920"/>
      <c r="C3475" s="920"/>
      <c r="D3475" s="694" t="s">
        <v>2353</v>
      </c>
      <c r="E3475" s="694" t="s">
        <v>2354</v>
      </c>
      <c r="F3475" s="893" t="s">
        <v>1077</v>
      </c>
      <c r="G3475" s="1017">
        <v>168</v>
      </c>
      <c r="H3475" s="1012"/>
      <c r="I3475" s="1012"/>
      <c r="J3475" s="1012"/>
      <c r="K3475" s="1012"/>
      <c r="L3475" s="694"/>
      <c r="M3475" s="694" t="s">
        <v>2355</v>
      </c>
    </row>
    <row r="3476" spans="1:15" ht="51">
      <c r="A3476" s="920"/>
      <c r="B3476" s="920"/>
      <c r="C3476" s="920"/>
      <c r="D3476" s="920" t="s">
        <v>2356</v>
      </c>
      <c r="E3476" s="920" t="s">
        <v>2357</v>
      </c>
      <c r="F3476" s="1018" t="s">
        <v>1077</v>
      </c>
      <c r="G3476" s="1019">
        <v>112</v>
      </c>
      <c r="H3476" s="1012"/>
      <c r="I3476" s="1012"/>
      <c r="J3476" s="1012"/>
      <c r="K3476" s="1012"/>
      <c r="L3476" s="694"/>
      <c r="M3476" s="920" t="s">
        <v>2358</v>
      </c>
    </row>
    <row r="3477" spans="1:15" ht="38.25">
      <c r="A3477" s="920"/>
      <c r="B3477" s="920"/>
      <c r="C3477" s="920"/>
      <c r="D3477" s="694" t="s">
        <v>2359</v>
      </c>
      <c r="E3477" s="694" t="s">
        <v>2360</v>
      </c>
      <c r="F3477" s="893" t="s">
        <v>1077</v>
      </c>
      <c r="G3477" s="694"/>
      <c r="H3477" s="1012"/>
      <c r="I3477" s="1012"/>
      <c r="J3477" s="1012"/>
      <c r="K3477" s="1012"/>
      <c r="L3477" s="694"/>
      <c r="M3477" s="694" t="s">
        <v>2361</v>
      </c>
    </row>
    <row r="3478" spans="1:15" ht="51">
      <c r="A3478" s="906"/>
      <c r="B3478" s="906"/>
      <c r="C3478" s="906"/>
      <c r="D3478" s="694" t="s">
        <v>2362</v>
      </c>
      <c r="E3478" s="694" t="s">
        <v>2342</v>
      </c>
      <c r="F3478" s="1020">
        <v>6</v>
      </c>
      <c r="G3478" s="694" t="s">
        <v>1077</v>
      </c>
      <c r="H3478" s="1012"/>
      <c r="I3478" s="1012"/>
      <c r="J3478" s="1012"/>
      <c r="K3478" s="1012"/>
      <c r="L3478" s="694"/>
      <c r="M3478" s="694" t="s">
        <v>2363</v>
      </c>
    </row>
    <row r="3479" spans="1:15" ht="127.5">
      <c r="A3479" s="694">
        <v>5</v>
      </c>
      <c r="B3479" s="694" t="s">
        <v>2364</v>
      </c>
      <c r="C3479" s="694" t="s">
        <v>2365</v>
      </c>
      <c r="D3479" s="694" t="s">
        <v>2366</v>
      </c>
      <c r="E3479" s="694" t="s">
        <v>2367</v>
      </c>
      <c r="F3479" s="1020">
        <v>2.8</v>
      </c>
      <c r="G3479" s="1012">
        <v>2</v>
      </c>
      <c r="H3479" s="1012">
        <v>1.32</v>
      </c>
      <c r="I3479" s="694"/>
      <c r="J3479" s="694"/>
      <c r="K3479" s="694"/>
      <c r="L3479" s="694"/>
      <c r="M3479" s="694" t="s">
        <v>2368</v>
      </c>
      <c r="O3479" s="1021"/>
    </row>
    <row r="3480" spans="1:15" ht="63.75">
      <c r="A3480" s="694">
        <v>6</v>
      </c>
      <c r="B3480" s="694" t="s">
        <v>2369</v>
      </c>
      <c r="C3480" s="694" t="s">
        <v>2370</v>
      </c>
      <c r="D3480" s="694" t="s">
        <v>2371</v>
      </c>
      <c r="E3480" s="694" t="s">
        <v>2372</v>
      </c>
      <c r="F3480" s="1020">
        <v>13</v>
      </c>
      <c r="G3480" s="1015" t="s">
        <v>1273</v>
      </c>
      <c r="H3480" s="1015" t="s">
        <v>1273</v>
      </c>
      <c r="I3480" s="1012">
        <v>24.03</v>
      </c>
      <c r="J3480" s="1012">
        <v>25</v>
      </c>
      <c r="K3480" s="1012">
        <v>15</v>
      </c>
      <c r="L3480" s="694"/>
      <c r="M3480" s="694" t="s">
        <v>2373</v>
      </c>
    </row>
    <row r="3481" spans="1:15">
      <c r="A3481" s="911"/>
      <c r="B3481" s="911"/>
      <c r="C3481" s="911"/>
      <c r="D3481" s="911"/>
      <c r="E3481" s="911"/>
      <c r="F3481" s="1022"/>
      <c r="G3481" s="1023"/>
      <c r="H3481" s="1023"/>
      <c r="I3481" s="1016"/>
      <c r="J3481" s="1016"/>
      <c r="K3481" s="1016"/>
      <c r="L3481" s="911"/>
      <c r="M3481" s="911"/>
    </row>
    <row r="3482" spans="1:15">
      <c r="A3482" s="911"/>
      <c r="B3482" s="911"/>
      <c r="C3482" s="911"/>
      <c r="D3482" s="911"/>
      <c r="E3482" s="911"/>
      <c r="F3482" s="1022"/>
      <c r="G3482" s="1023"/>
      <c r="H3482" s="1023"/>
      <c r="I3482" s="1016"/>
      <c r="J3482" s="1016"/>
      <c r="K3482" s="1016"/>
      <c r="L3482" s="911"/>
      <c r="M3482" s="911"/>
    </row>
    <row r="3483" spans="1:15">
      <c r="A3483" s="1676" t="s">
        <v>907</v>
      </c>
      <c r="B3483" s="1676"/>
      <c r="C3483" s="1676"/>
      <c r="D3483" s="1676"/>
      <c r="E3483" s="1676"/>
      <c r="F3483" s="1676"/>
      <c r="G3483" s="1676"/>
      <c r="H3483" s="1676"/>
      <c r="I3483" s="1676"/>
      <c r="J3483" s="1676"/>
      <c r="K3483" s="1676"/>
      <c r="L3483" s="1676"/>
      <c r="M3483" s="1676"/>
    </row>
    <row r="3484" spans="1:15">
      <c r="A3484" s="1676" t="s">
        <v>908</v>
      </c>
      <c r="B3484" s="1676"/>
      <c r="C3484" s="1676"/>
      <c r="D3484" s="1676"/>
      <c r="E3484" s="1676"/>
      <c r="F3484" s="1676"/>
      <c r="G3484" s="1676"/>
      <c r="H3484" s="1676"/>
      <c r="I3484" s="1676"/>
      <c r="J3484" s="1676"/>
      <c r="K3484" s="1676"/>
      <c r="L3484" s="1676"/>
      <c r="M3484" s="1676"/>
    </row>
    <row r="3485" spans="1:15" ht="12.75" customHeight="1">
      <c r="A3485" s="1655" t="s">
        <v>2316</v>
      </c>
      <c r="B3485" s="1655"/>
      <c r="C3485" s="1655"/>
      <c r="D3485" s="1655"/>
      <c r="E3485" s="1655"/>
      <c r="F3485" s="1655"/>
      <c r="G3485" s="1655"/>
      <c r="H3485" s="1655"/>
      <c r="I3485" s="1655"/>
      <c r="J3485" s="1655"/>
      <c r="K3485" s="1655"/>
      <c r="L3485" s="1655"/>
      <c r="M3485" s="1655"/>
    </row>
    <row r="3486" spans="1:15">
      <c r="A3486" s="1682" t="s">
        <v>2317</v>
      </c>
      <c r="B3486" s="1682"/>
      <c r="C3486" s="1682"/>
      <c r="D3486" s="1682"/>
      <c r="E3486" s="1682"/>
      <c r="F3486" s="1682"/>
      <c r="G3486" s="1682"/>
      <c r="H3486" s="1682"/>
      <c r="I3486" s="1682"/>
      <c r="J3486" s="1682"/>
      <c r="K3486" s="1682"/>
      <c r="L3486" s="1682"/>
      <c r="M3486" s="1682"/>
    </row>
    <row r="3487" spans="1:15">
      <c r="A3487" s="1683" t="s">
        <v>2318</v>
      </c>
      <c r="B3487" s="1683"/>
      <c r="C3487" s="1683"/>
      <c r="D3487" s="1683"/>
      <c r="E3487" s="1683"/>
      <c r="F3487" s="1683"/>
      <c r="G3487" s="1683"/>
      <c r="H3487" s="1683"/>
      <c r="I3487" s="1683"/>
      <c r="J3487" s="1683"/>
      <c r="K3487" s="1683"/>
      <c r="L3487" s="1683"/>
      <c r="M3487" s="1683"/>
    </row>
    <row r="3488" spans="1:15" ht="12.75" customHeight="1">
      <c r="A3488" s="620" t="s">
        <v>910</v>
      </c>
      <c r="B3488" s="621" t="s">
        <v>1029</v>
      </c>
      <c r="C3488" s="620" t="s">
        <v>1030</v>
      </c>
      <c r="D3488" s="620" t="s">
        <v>1030</v>
      </c>
      <c r="E3488" s="620" t="s">
        <v>1031</v>
      </c>
      <c r="F3488" s="1657" t="s">
        <v>1032</v>
      </c>
      <c r="G3488" s="1658"/>
      <c r="H3488" s="622" t="s">
        <v>1033</v>
      </c>
      <c r="I3488" s="623" t="s">
        <v>1034</v>
      </c>
      <c r="J3488" s="620" t="s">
        <v>1035</v>
      </c>
      <c r="K3488" s="620" t="s">
        <v>1036</v>
      </c>
      <c r="L3488" s="620" t="s">
        <v>1037</v>
      </c>
      <c r="M3488" s="624" t="s">
        <v>1038</v>
      </c>
    </row>
    <row r="3489" spans="1:13" ht="12.75" customHeight="1">
      <c r="A3489" s="625"/>
      <c r="B3489" s="626" t="s">
        <v>1039</v>
      </c>
      <c r="C3489" s="625" t="s">
        <v>1040</v>
      </c>
      <c r="D3489" s="625" t="s">
        <v>1041</v>
      </c>
      <c r="E3489" s="625" t="s">
        <v>1042</v>
      </c>
      <c r="F3489" s="1659" t="s">
        <v>1043</v>
      </c>
      <c r="G3489" s="1660"/>
      <c r="H3489" s="627" t="s">
        <v>1044</v>
      </c>
      <c r="I3489" s="625" t="s">
        <v>6</v>
      </c>
      <c r="J3489" s="628" t="s">
        <v>1045</v>
      </c>
      <c r="K3489" s="629" t="s">
        <v>1046</v>
      </c>
      <c r="L3489" s="625" t="s">
        <v>1047</v>
      </c>
      <c r="M3489" s="628" t="s">
        <v>1048</v>
      </c>
    </row>
    <row r="3490" spans="1:13">
      <c r="A3490" s="625"/>
      <c r="B3490" s="626" t="s">
        <v>1049</v>
      </c>
      <c r="C3490" s="625"/>
      <c r="D3490" s="625"/>
      <c r="E3490" s="625"/>
      <c r="F3490" s="630" t="s">
        <v>1050</v>
      </c>
      <c r="G3490" s="630" t="s">
        <v>1051</v>
      </c>
      <c r="H3490" s="631" t="s">
        <v>1052</v>
      </c>
      <c r="I3490" s="629" t="s">
        <v>1053</v>
      </c>
      <c r="J3490" s="625" t="s">
        <v>6</v>
      </c>
      <c r="K3490" s="629"/>
      <c r="L3490" s="625" t="s">
        <v>1054</v>
      </c>
      <c r="M3490" s="632"/>
    </row>
    <row r="3491" spans="1:13">
      <c r="A3491" s="670"/>
      <c r="B3491" s="967"/>
      <c r="C3491" s="670"/>
      <c r="D3491" s="625"/>
      <c r="E3491" s="625"/>
      <c r="F3491" s="633" t="s">
        <v>1055</v>
      </c>
      <c r="G3491" s="634" t="s">
        <v>1055</v>
      </c>
      <c r="H3491" s="628" t="s">
        <v>1056</v>
      </c>
      <c r="I3491" s="629" t="s">
        <v>1057</v>
      </c>
      <c r="J3491" s="625" t="s">
        <v>1058</v>
      </c>
      <c r="K3491" s="635"/>
      <c r="L3491" s="636" t="s">
        <v>1059</v>
      </c>
      <c r="M3491" s="632"/>
    </row>
    <row r="3492" spans="1:13" ht="114.75">
      <c r="A3492" s="694">
        <v>7</v>
      </c>
      <c r="B3492" s="694" t="s">
        <v>2374</v>
      </c>
      <c r="C3492" s="694" t="s">
        <v>2375</v>
      </c>
      <c r="D3492" s="694" t="s">
        <v>2376</v>
      </c>
      <c r="E3492" s="694" t="s">
        <v>1931</v>
      </c>
      <c r="F3492" s="1020">
        <v>8</v>
      </c>
      <c r="G3492" s="1020" t="s">
        <v>1273</v>
      </c>
      <c r="H3492" s="1012">
        <v>1.05</v>
      </c>
      <c r="I3492" s="1012">
        <v>2.1</v>
      </c>
      <c r="J3492" s="1012">
        <v>2.1</v>
      </c>
      <c r="K3492" s="1020" t="s">
        <v>1273</v>
      </c>
      <c r="L3492" s="1020" t="s">
        <v>1273</v>
      </c>
      <c r="M3492" s="694" t="s">
        <v>2377</v>
      </c>
    </row>
    <row r="3493" spans="1:13" ht="51">
      <c r="A3493" s="694">
        <v>8</v>
      </c>
      <c r="B3493" s="694" t="s">
        <v>2378</v>
      </c>
      <c r="C3493" s="694" t="s">
        <v>2379</v>
      </c>
      <c r="D3493" s="694" t="s">
        <v>2380</v>
      </c>
      <c r="E3493" s="694" t="s">
        <v>2381</v>
      </c>
      <c r="F3493" s="1020">
        <v>6</v>
      </c>
      <c r="G3493" s="1020" t="s">
        <v>1273</v>
      </c>
      <c r="H3493" s="1020" t="s">
        <v>1273</v>
      </c>
      <c r="I3493" s="1012">
        <v>3.5999999999999997E-2</v>
      </c>
      <c r="J3493" s="1020" t="s">
        <v>1273</v>
      </c>
      <c r="K3493" s="1012" t="s">
        <v>1077</v>
      </c>
      <c r="L3493" s="1020" t="s">
        <v>1273</v>
      </c>
      <c r="M3493" s="694" t="s">
        <v>2382</v>
      </c>
    </row>
    <row r="3494" spans="1:13" ht="51">
      <c r="A3494" s="694">
        <v>9</v>
      </c>
      <c r="B3494" s="803" t="s">
        <v>2364</v>
      </c>
      <c r="C3494" s="694" t="s">
        <v>2383</v>
      </c>
      <c r="D3494" s="694" t="s">
        <v>2384</v>
      </c>
      <c r="E3494" s="694" t="s">
        <v>2385</v>
      </c>
      <c r="F3494" s="1020" t="s">
        <v>1077</v>
      </c>
      <c r="G3494" s="1020" t="s">
        <v>1273</v>
      </c>
      <c r="H3494" s="1012">
        <v>0.8</v>
      </c>
      <c r="I3494" s="1012">
        <v>2.5499999999999998</v>
      </c>
      <c r="J3494" s="1020" t="s">
        <v>1273</v>
      </c>
      <c r="K3494" s="1020" t="s">
        <v>1273</v>
      </c>
      <c r="L3494" s="1020" t="s">
        <v>1273</v>
      </c>
      <c r="M3494" s="694" t="s">
        <v>2386</v>
      </c>
    </row>
    <row r="3495" spans="1:13" ht="76.5">
      <c r="A3495" s="694">
        <v>10</v>
      </c>
      <c r="B3495" s="694" t="s">
        <v>2387</v>
      </c>
      <c r="C3495" s="694" t="s">
        <v>2388</v>
      </c>
      <c r="D3495" s="694" t="s">
        <v>2389</v>
      </c>
      <c r="E3495" s="694" t="s">
        <v>2390</v>
      </c>
      <c r="F3495" s="1020">
        <v>1.5</v>
      </c>
      <c r="G3495" s="1020" t="s">
        <v>1273</v>
      </c>
      <c r="H3495" s="1020" t="s">
        <v>1273</v>
      </c>
      <c r="I3495" s="1020" t="s">
        <v>1273</v>
      </c>
      <c r="J3495" s="1020" t="s">
        <v>1273</v>
      </c>
      <c r="K3495" s="1020" t="s">
        <v>1273</v>
      </c>
      <c r="L3495" s="1020" t="s">
        <v>1273</v>
      </c>
      <c r="M3495" s="694" t="s">
        <v>2391</v>
      </c>
    </row>
    <row r="3496" spans="1:13" ht="102">
      <c r="A3496" s="694">
        <v>12</v>
      </c>
      <c r="B3496" s="694" t="s">
        <v>2392</v>
      </c>
      <c r="C3496" s="694" t="s">
        <v>2393</v>
      </c>
      <c r="D3496" s="694" t="s">
        <v>2394</v>
      </c>
      <c r="E3496" s="694" t="s">
        <v>2395</v>
      </c>
      <c r="F3496" s="875">
        <v>13</v>
      </c>
      <c r="G3496" s="1020" t="s">
        <v>1273</v>
      </c>
      <c r="H3496" s="1020" t="s">
        <v>1273</v>
      </c>
      <c r="I3496" s="1020" t="s">
        <v>1273</v>
      </c>
      <c r="J3496" s="1020" t="s">
        <v>1273</v>
      </c>
      <c r="K3496" s="1020" t="s">
        <v>1273</v>
      </c>
      <c r="L3496" s="1020" t="s">
        <v>1273</v>
      </c>
      <c r="M3496" s="694" t="s">
        <v>2396</v>
      </c>
    </row>
    <row r="3497" spans="1:13" ht="38.25">
      <c r="A3497" s="803">
        <v>13</v>
      </c>
      <c r="B3497" s="1673" t="s">
        <v>2397</v>
      </c>
      <c r="C3497" s="1673" t="s">
        <v>2398</v>
      </c>
      <c r="D3497" s="694" t="s">
        <v>2399</v>
      </c>
      <c r="E3497" s="694" t="s">
        <v>2400</v>
      </c>
      <c r="F3497" s="1020">
        <v>2.2749999999999999</v>
      </c>
      <c r="G3497" s="1020" t="s">
        <v>1273</v>
      </c>
      <c r="H3497" s="1012">
        <v>1.4</v>
      </c>
      <c r="I3497" s="1012">
        <v>3.6749999999999998</v>
      </c>
      <c r="J3497" s="1020" t="s">
        <v>1273</v>
      </c>
      <c r="K3497" s="1020" t="s">
        <v>1273</v>
      </c>
      <c r="L3497" s="1020" t="s">
        <v>1273</v>
      </c>
      <c r="M3497" s="694" t="s">
        <v>2401</v>
      </c>
    </row>
    <row r="3498" spans="1:13" ht="38.25">
      <c r="A3498" s="906"/>
      <c r="B3498" s="1675"/>
      <c r="C3498" s="1675"/>
      <c r="D3498" s="694" t="s">
        <v>2402</v>
      </c>
      <c r="E3498" s="694" t="s">
        <v>2403</v>
      </c>
      <c r="F3498" s="1012">
        <v>10</v>
      </c>
      <c r="G3498" s="1020" t="s">
        <v>1273</v>
      </c>
      <c r="H3498" s="1020" t="s">
        <v>1273</v>
      </c>
      <c r="I3498" s="1012">
        <v>19.5</v>
      </c>
      <c r="J3498" s="1020" t="s">
        <v>1273</v>
      </c>
      <c r="K3498" s="1020" t="s">
        <v>1273</v>
      </c>
      <c r="L3498" s="1020" t="s">
        <v>1273</v>
      </c>
      <c r="M3498" s="694" t="s">
        <v>2404</v>
      </c>
    </row>
    <row r="3499" spans="1:13">
      <c r="A3499" s="1676" t="s">
        <v>907</v>
      </c>
      <c r="B3499" s="1676"/>
      <c r="C3499" s="1676"/>
      <c r="D3499" s="1676"/>
      <c r="E3499" s="1676"/>
      <c r="F3499" s="1676"/>
      <c r="G3499" s="1676"/>
      <c r="H3499" s="1676"/>
      <c r="I3499" s="1676"/>
      <c r="J3499" s="1676"/>
      <c r="K3499" s="1676"/>
      <c r="L3499" s="1676"/>
      <c r="M3499" s="1676"/>
    </row>
    <row r="3500" spans="1:13">
      <c r="A3500" s="1676" t="s">
        <v>908</v>
      </c>
      <c r="B3500" s="1676"/>
      <c r="C3500" s="1676"/>
      <c r="D3500" s="1676"/>
      <c r="E3500" s="1676"/>
      <c r="F3500" s="1676"/>
      <c r="G3500" s="1676"/>
      <c r="H3500" s="1676"/>
      <c r="I3500" s="1676"/>
      <c r="J3500" s="1676"/>
      <c r="K3500" s="1676"/>
      <c r="L3500" s="1676"/>
      <c r="M3500" s="1676"/>
    </row>
    <row r="3501" spans="1:13" ht="12.75" customHeight="1">
      <c r="A3501" s="1655" t="s">
        <v>2316</v>
      </c>
      <c r="B3501" s="1655"/>
      <c r="C3501" s="1655"/>
      <c r="D3501" s="1655"/>
      <c r="E3501" s="1655"/>
      <c r="F3501" s="1655"/>
      <c r="G3501" s="1655"/>
      <c r="H3501" s="1655"/>
      <c r="I3501" s="1655"/>
      <c r="J3501" s="1655"/>
      <c r="K3501" s="1655"/>
      <c r="L3501" s="1655"/>
      <c r="M3501" s="1655"/>
    </row>
    <row r="3502" spans="1:13">
      <c r="A3502" s="1682" t="s">
        <v>2317</v>
      </c>
      <c r="B3502" s="1682"/>
      <c r="C3502" s="1682"/>
      <c r="D3502" s="1682"/>
      <c r="E3502" s="1682"/>
      <c r="F3502" s="1682"/>
      <c r="G3502" s="1682"/>
      <c r="H3502" s="1682"/>
      <c r="I3502" s="1682"/>
      <c r="J3502" s="1682"/>
      <c r="K3502" s="1682"/>
      <c r="L3502" s="1682"/>
      <c r="M3502" s="1682"/>
    </row>
    <row r="3503" spans="1:13">
      <c r="A3503" s="1683" t="s">
        <v>2318</v>
      </c>
      <c r="B3503" s="1683"/>
      <c r="C3503" s="1683"/>
      <c r="D3503" s="1683"/>
      <c r="E3503" s="1683"/>
      <c r="F3503" s="1683"/>
      <c r="G3503" s="1683"/>
      <c r="H3503" s="1683"/>
      <c r="I3503" s="1683"/>
      <c r="J3503" s="1683"/>
      <c r="K3503" s="1683"/>
      <c r="L3503" s="1683"/>
      <c r="M3503" s="1683"/>
    </row>
    <row r="3504" spans="1:13" ht="12.75" customHeight="1">
      <c r="A3504" s="620" t="s">
        <v>910</v>
      </c>
      <c r="B3504" s="621" t="s">
        <v>1029</v>
      </c>
      <c r="C3504" s="620" t="s">
        <v>1030</v>
      </c>
      <c r="D3504" s="620" t="s">
        <v>1030</v>
      </c>
      <c r="E3504" s="620" t="s">
        <v>1031</v>
      </c>
      <c r="F3504" s="1657" t="s">
        <v>1032</v>
      </c>
      <c r="G3504" s="1658"/>
      <c r="H3504" s="622" t="s">
        <v>1033</v>
      </c>
      <c r="I3504" s="623" t="s">
        <v>1034</v>
      </c>
      <c r="J3504" s="620" t="s">
        <v>1035</v>
      </c>
      <c r="K3504" s="620" t="s">
        <v>1036</v>
      </c>
      <c r="L3504" s="620" t="s">
        <v>1037</v>
      </c>
      <c r="M3504" s="624" t="s">
        <v>1038</v>
      </c>
    </row>
    <row r="3505" spans="1:13" ht="12.75" customHeight="1">
      <c r="A3505" s="625"/>
      <c r="B3505" s="626" t="s">
        <v>1039</v>
      </c>
      <c r="C3505" s="625" t="s">
        <v>1040</v>
      </c>
      <c r="D3505" s="625" t="s">
        <v>1041</v>
      </c>
      <c r="E3505" s="625" t="s">
        <v>1042</v>
      </c>
      <c r="F3505" s="1659" t="s">
        <v>1043</v>
      </c>
      <c r="G3505" s="1660"/>
      <c r="H3505" s="627" t="s">
        <v>1044</v>
      </c>
      <c r="I3505" s="625" t="s">
        <v>6</v>
      </c>
      <c r="J3505" s="628" t="s">
        <v>1045</v>
      </c>
      <c r="K3505" s="629" t="s">
        <v>1046</v>
      </c>
      <c r="L3505" s="625" t="s">
        <v>1047</v>
      </c>
      <c r="M3505" s="628" t="s">
        <v>1048</v>
      </c>
    </row>
    <row r="3506" spans="1:13">
      <c r="A3506" s="625"/>
      <c r="B3506" s="626" t="s">
        <v>1049</v>
      </c>
      <c r="C3506" s="625"/>
      <c r="D3506" s="625"/>
      <c r="E3506" s="625"/>
      <c r="F3506" s="630" t="s">
        <v>1050</v>
      </c>
      <c r="G3506" s="630" t="s">
        <v>1051</v>
      </c>
      <c r="H3506" s="631" t="s">
        <v>1052</v>
      </c>
      <c r="I3506" s="629" t="s">
        <v>1053</v>
      </c>
      <c r="J3506" s="625" t="s">
        <v>6</v>
      </c>
      <c r="K3506" s="629"/>
      <c r="L3506" s="625" t="s">
        <v>1054</v>
      </c>
      <c r="M3506" s="632"/>
    </row>
    <row r="3507" spans="1:13">
      <c r="A3507" s="670"/>
      <c r="B3507" s="967"/>
      <c r="C3507" s="670"/>
      <c r="D3507" s="670"/>
      <c r="E3507" s="670"/>
      <c r="F3507" s="1024" t="s">
        <v>1055</v>
      </c>
      <c r="G3507" s="1025" t="s">
        <v>1055</v>
      </c>
      <c r="H3507" s="671" t="s">
        <v>1056</v>
      </c>
      <c r="I3507" s="1026" t="s">
        <v>1057</v>
      </c>
      <c r="J3507" s="670" t="s">
        <v>1058</v>
      </c>
      <c r="K3507" s="1027"/>
      <c r="L3507" s="1028" t="s">
        <v>1059</v>
      </c>
      <c r="M3507" s="1029"/>
    </row>
    <row r="3508" spans="1:13" ht="51">
      <c r="A3508" s="694">
        <v>14</v>
      </c>
      <c r="B3508" s="694" t="s">
        <v>2405</v>
      </c>
      <c r="C3508" s="734" t="s">
        <v>2406</v>
      </c>
      <c r="D3508" s="694" t="s">
        <v>2407</v>
      </c>
      <c r="E3508" s="694" t="s">
        <v>2408</v>
      </c>
      <c r="F3508" s="1012">
        <v>32.5</v>
      </c>
      <c r="G3508" s="1020" t="s">
        <v>1273</v>
      </c>
      <c r="H3508" s="1020" t="s">
        <v>1273</v>
      </c>
      <c r="I3508" s="1012">
        <v>32.5</v>
      </c>
      <c r="J3508" s="1020" t="s">
        <v>1273</v>
      </c>
      <c r="K3508" s="1020" t="s">
        <v>1273</v>
      </c>
      <c r="L3508" s="1020" t="s">
        <v>1273</v>
      </c>
      <c r="M3508" s="694" t="s">
        <v>2409</v>
      </c>
    </row>
    <row r="3509" spans="1:13" ht="89.25">
      <c r="A3509" s="803">
        <v>15</v>
      </c>
      <c r="B3509" s="803" t="s">
        <v>2397</v>
      </c>
      <c r="C3509" s="803" t="s">
        <v>2410</v>
      </c>
      <c r="D3509" s="694" t="s">
        <v>2411</v>
      </c>
      <c r="E3509" s="694" t="s">
        <v>2412</v>
      </c>
      <c r="F3509" s="1012">
        <v>60</v>
      </c>
      <c r="G3509" s="1020" t="s">
        <v>1273</v>
      </c>
      <c r="H3509" s="1020" t="s">
        <v>1273</v>
      </c>
      <c r="I3509" s="1020" t="s">
        <v>1273</v>
      </c>
      <c r="J3509" s="1020" t="s">
        <v>1273</v>
      </c>
      <c r="K3509" s="1020" t="s">
        <v>1273</v>
      </c>
      <c r="L3509" s="1020" t="s">
        <v>1273</v>
      </c>
      <c r="M3509" s="694" t="s">
        <v>2413</v>
      </c>
    </row>
    <row r="3510" spans="1:13" ht="76.5">
      <c r="A3510" s="694">
        <v>16</v>
      </c>
      <c r="B3510" s="694" t="s">
        <v>2364</v>
      </c>
      <c r="C3510" s="694" t="s">
        <v>2414</v>
      </c>
      <c r="D3510" s="694" t="s">
        <v>2415</v>
      </c>
      <c r="E3510" s="694" t="s">
        <v>2412</v>
      </c>
      <c r="F3510" s="1012">
        <v>10</v>
      </c>
      <c r="G3510" s="1020" t="s">
        <v>1273</v>
      </c>
      <c r="H3510" s="1020" t="s">
        <v>1273</v>
      </c>
      <c r="I3510" s="1012">
        <v>19.600000000000001</v>
      </c>
      <c r="J3510" s="1020" t="s">
        <v>1273</v>
      </c>
      <c r="K3510" s="1020" t="s">
        <v>1273</v>
      </c>
      <c r="L3510" s="1020" t="s">
        <v>1273</v>
      </c>
      <c r="M3510" s="694" t="s">
        <v>2416</v>
      </c>
    </row>
    <row r="3511" spans="1:13" ht="76.5">
      <c r="A3511" s="1030">
        <v>17</v>
      </c>
      <c r="B3511" s="694" t="s">
        <v>2364</v>
      </c>
      <c r="C3511" s="694" t="s">
        <v>2417</v>
      </c>
      <c r="D3511" s="694" t="s">
        <v>2418</v>
      </c>
      <c r="E3511" s="694" t="s">
        <v>2412</v>
      </c>
      <c r="F3511" s="1012">
        <v>6</v>
      </c>
      <c r="G3511" s="1020" t="s">
        <v>1273</v>
      </c>
      <c r="H3511" s="1012">
        <v>2.34</v>
      </c>
      <c r="I3511" s="1012">
        <v>3.36</v>
      </c>
      <c r="J3511" s="1020" t="s">
        <v>1273</v>
      </c>
      <c r="K3511" s="1020" t="s">
        <v>1273</v>
      </c>
      <c r="L3511" s="1020" t="s">
        <v>1273</v>
      </c>
      <c r="M3511" s="694" t="s">
        <v>2419</v>
      </c>
    </row>
    <row r="3512" spans="1:13" ht="153">
      <c r="A3512" s="1030">
        <v>18</v>
      </c>
      <c r="B3512" s="694" t="s">
        <v>2364</v>
      </c>
      <c r="C3512" s="694" t="s">
        <v>2420</v>
      </c>
      <c r="D3512" s="694" t="s">
        <v>2421</v>
      </c>
      <c r="E3512" s="694" t="s">
        <v>2412</v>
      </c>
      <c r="F3512" s="1012">
        <v>1.5</v>
      </c>
      <c r="G3512" s="1020" t="s">
        <v>1273</v>
      </c>
      <c r="H3512" s="1012" t="s">
        <v>1273</v>
      </c>
      <c r="I3512" s="1012">
        <v>0.1</v>
      </c>
      <c r="J3512" s="1020" t="s">
        <v>1273</v>
      </c>
      <c r="K3512" s="1020" t="s">
        <v>1273</v>
      </c>
      <c r="L3512" s="1020" t="s">
        <v>1273</v>
      </c>
      <c r="M3512" s="694" t="s">
        <v>2422</v>
      </c>
    </row>
    <row r="3513" spans="1:13">
      <c r="A3513" s="1031"/>
      <c r="B3513" s="1031"/>
      <c r="C3513" s="911"/>
      <c r="D3513" s="911"/>
      <c r="E3513" s="911"/>
      <c r="F3513" s="1016"/>
      <c r="G3513" s="1016"/>
      <c r="H3513" s="1016"/>
      <c r="I3513" s="1016"/>
      <c r="J3513" s="1016"/>
      <c r="K3513" s="1016"/>
      <c r="L3513" s="1016"/>
      <c r="M3513" s="911"/>
    </row>
    <row r="3514" spans="1:13">
      <c r="A3514" s="1031"/>
      <c r="B3514" s="1031"/>
      <c r="C3514" s="911"/>
      <c r="D3514" s="911"/>
      <c r="E3514" s="911"/>
      <c r="F3514" s="1016"/>
      <c r="G3514" s="1016"/>
      <c r="H3514" s="1016"/>
      <c r="I3514" s="1016"/>
      <c r="J3514" s="1016"/>
      <c r="K3514" s="1016"/>
      <c r="L3514" s="1016"/>
      <c r="M3514" s="911"/>
    </row>
    <row r="3515" spans="1:13">
      <c r="A3515" s="1676" t="s">
        <v>907</v>
      </c>
      <c r="B3515" s="1676"/>
      <c r="C3515" s="1676"/>
      <c r="D3515" s="1676"/>
      <c r="E3515" s="1676"/>
      <c r="F3515" s="1676"/>
      <c r="G3515" s="1676"/>
      <c r="H3515" s="1676"/>
      <c r="I3515" s="1676"/>
      <c r="J3515" s="1676"/>
      <c r="K3515" s="1676"/>
      <c r="L3515" s="1676"/>
      <c r="M3515" s="1676"/>
    </row>
    <row r="3516" spans="1:13">
      <c r="A3516" s="1676" t="s">
        <v>908</v>
      </c>
      <c r="B3516" s="1676"/>
      <c r="C3516" s="1676"/>
      <c r="D3516" s="1676"/>
      <c r="E3516" s="1676"/>
      <c r="F3516" s="1676"/>
      <c r="G3516" s="1676"/>
      <c r="H3516" s="1676"/>
      <c r="I3516" s="1676"/>
      <c r="J3516" s="1676"/>
      <c r="K3516" s="1676"/>
      <c r="L3516" s="1676"/>
      <c r="M3516" s="1676"/>
    </row>
    <row r="3517" spans="1:13" ht="12.75" customHeight="1">
      <c r="A3517" s="1655" t="s">
        <v>2316</v>
      </c>
      <c r="B3517" s="1655"/>
      <c r="C3517" s="1655"/>
      <c r="D3517" s="1655"/>
      <c r="E3517" s="1655"/>
      <c r="F3517" s="1655"/>
      <c r="G3517" s="1655"/>
      <c r="H3517" s="1655"/>
      <c r="I3517" s="1655"/>
      <c r="J3517" s="1655"/>
      <c r="K3517" s="1655"/>
      <c r="L3517" s="1655"/>
      <c r="M3517" s="1655"/>
    </row>
    <row r="3518" spans="1:13">
      <c r="A3518" s="1682" t="s">
        <v>2317</v>
      </c>
      <c r="B3518" s="1682"/>
      <c r="C3518" s="1682"/>
      <c r="D3518" s="1682"/>
      <c r="E3518" s="1682"/>
      <c r="F3518" s="1682"/>
      <c r="G3518" s="1682"/>
      <c r="H3518" s="1682"/>
      <c r="I3518" s="1682"/>
      <c r="J3518" s="1682"/>
      <c r="K3518" s="1682"/>
      <c r="L3518" s="1682"/>
      <c r="M3518" s="1682"/>
    </row>
    <row r="3519" spans="1:13">
      <c r="A3519" s="1683" t="s">
        <v>2318</v>
      </c>
      <c r="B3519" s="1683"/>
      <c r="C3519" s="1683"/>
      <c r="D3519" s="1683"/>
      <c r="E3519" s="1683"/>
      <c r="F3519" s="1683"/>
      <c r="G3519" s="1683"/>
      <c r="H3519" s="1683"/>
      <c r="I3519" s="1683"/>
      <c r="J3519" s="1683"/>
      <c r="K3519" s="1683"/>
      <c r="L3519" s="1683"/>
      <c r="M3519" s="1683"/>
    </row>
    <row r="3520" spans="1:13" ht="12.75" customHeight="1">
      <c r="A3520" s="620" t="s">
        <v>910</v>
      </c>
      <c r="B3520" s="621" t="s">
        <v>1029</v>
      </c>
      <c r="C3520" s="620" t="s">
        <v>1030</v>
      </c>
      <c r="D3520" s="620" t="s">
        <v>1030</v>
      </c>
      <c r="E3520" s="620" t="s">
        <v>1031</v>
      </c>
      <c r="F3520" s="1657" t="s">
        <v>1032</v>
      </c>
      <c r="G3520" s="1658"/>
      <c r="H3520" s="622" t="s">
        <v>1033</v>
      </c>
      <c r="I3520" s="623" t="s">
        <v>1034</v>
      </c>
      <c r="J3520" s="620" t="s">
        <v>1035</v>
      </c>
      <c r="K3520" s="620" t="s">
        <v>1036</v>
      </c>
      <c r="L3520" s="620" t="s">
        <v>1037</v>
      </c>
      <c r="M3520" s="624" t="s">
        <v>1038</v>
      </c>
    </row>
    <row r="3521" spans="1:13" ht="12.75" customHeight="1">
      <c r="A3521" s="625"/>
      <c r="B3521" s="626" t="s">
        <v>1039</v>
      </c>
      <c r="C3521" s="625" t="s">
        <v>1040</v>
      </c>
      <c r="D3521" s="625" t="s">
        <v>1041</v>
      </c>
      <c r="E3521" s="625" t="s">
        <v>1042</v>
      </c>
      <c r="F3521" s="1659" t="s">
        <v>1043</v>
      </c>
      <c r="G3521" s="1660"/>
      <c r="H3521" s="627" t="s">
        <v>1044</v>
      </c>
      <c r="I3521" s="625" t="s">
        <v>6</v>
      </c>
      <c r="J3521" s="628" t="s">
        <v>1045</v>
      </c>
      <c r="K3521" s="629" t="s">
        <v>1046</v>
      </c>
      <c r="L3521" s="625" t="s">
        <v>1047</v>
      </c>
      <c r="M3521" s="628" t="s">
        <v>1048</v>
      </c>
    </row>
    <row r="3522" spans="1:13">
      <c r="A3522" s="625"/>
      <c r="B3522" s="626" t="s">
        <v>1049</v>
      </c>
      <c r="C3522" s="625"/>
      <c r="D3522" s="625"/>
      <c r="E3522" s="625"/>
      <c r="F3522" s="630" t="s">
        <v>1050</v>
      </c>
      <c r="G3522" s="630" t="s">
        <v>1051</v>
      </c>
      <c r="H3522" s="631" t="s">
        <v>1052</v>
      </c>
      <c r="I3522" s="629" t="s">
        <v>1053</v>
      </c>
      <c r="J3522" s="625" t="s">
        <v>6</v>
      </c>
      <c r="K3522" s="629"/>
      <c r="L3522" s="625" t="s">
        <v>1054</v>
      </c>
      <c r="M3522" s="632"/>
    </row>
    <row r="3523" spans="1:13">
      <c r="A3523" s="670"/>
      <c r="B3523" s="967"/>
      <c r="C3523" s="670"/>
      <c r="D3523" s="670"/>
      <c r="E3523" s="670"/>
      <c r="F3523" s="1024" t="s">
        <v>1055</v>
      </c>
      <c r="G3523" s="1025" t="s">
        <v>1055</v>
      </c>
      <c r="H3523" s="671" t="s">
        <v>1056</v>
      </c>
      <c r="I3523" s="1026" t="s">
        <v>1057</v>
      </c>
      <c r="J3523" s="670" t="s">
        <v>1058</v>
      </c>
      <c r="K3523" s="1027"/>
      <c r="L3523" s="1028" t="s">
        <v>1059</v>
      </c>
      <c r="M3523" s="1029"/>
    </row>
    <row r="3524" spans="1:13" ht="51">
      <c r="A3524" s="739">
        <v>19</v>
      </c>
      <c r="B3524" s="803" t="s">
        <v>2397</v>
      </c>
      <c r="C3524" s="803" t="s">
        <v>2423</v>
      </c>
      <c r="D3524" s="694" t="s">
        <v>2424</v>
      </c>
      <c r="E3524" s="694" t="s">
        <v>2412</v>
      </c>
      <c r="F3524" s="1020" t="s">
        <v>1077</v>
      </c>
      <c r="G3524" s="1012" t="s">
        <v>1273</v>
      </c>
      <c r="H3524" s="1012">
        <v>8</v>
      </c>
      <c r="I3524" s="1012">
        <v>14</v>
      </c>
      <c r="J3524" s="694" t="s">
        <v>1273</v>
      </c>
      <c r="K3524" s="694" t="s">
        <v>1273</v>
      </c>
      <c r="L3524" s="694" t="s">
        <v>1273</v>
      </c>
      <c r="M3524" s="694" t="s">
        <v>2425</v>
      </c>
    </row>
    <row r="3525" spans="1:13" ht="51">
      <c r="A3525" s="1032"/>
      <c r="B3525" s="1032"/>
      <c r="C3525" s="920"/>
      <c r="D3525" s="694" t="s">
        <v>2426</v>
      </c>
      <c r="E3525" s="694" t="s">
        <v>2427</v>
      </c>
      <c r="F3525" s="1020" t="s">
        <v>1077</v>
      </c>
      <c r="G3525" s="1012" t="s">
        <v>1273</v>
      </c>
      <c r="H3525" s="1012">
        <v>4</v>
      </c>
      <c r="I3525" s="1012">
        <v>6</v>
      </c>
      <c r="J3525" s="694" t="s">
        <v>1273</v>
      </c>
      <c r="K3525" s="694" t="s">
        <v>1273</v>
      </c>
      <c r="L3525" s="694" t="s">
        <v>1273</v>
      </c>
      <c r="M3525" s="694" t="s">
        <v>2428</v>
      </c>
    </row>
    <row r="3526" spans="1:13" ht="51">
      <c r="A3526" s="1032"/>
      <c r="B3526" s="1032"/>
      <c r="C3526" s="920"/>
      <c r="D3526" s="694" t="s">
        <v>2429</v>
      </c>
      <c r="E3526" s="694" t="s">
        <v>2430</v>
      </c>
      <c r="F3526" s="1020" t="s">
        <v>1077</v>
      </c>
      <c r="G3526" s="1012" t="s">
        <v>1273</v>
      </c>
      <c r="H3526" s="1012">
        <v>5</v>
      </c>
      <c r="I3526" s="1012">
        <v>7.5</v>
      </c>
      <c r="J3526" s="694" t="s">
        <v>1273</v>
      </c>
      <c r="K3526" s="694" t="s">
        <v>1273</v>
      </c>
      <c r="L3526" s="694" t="s">
        <v>1273</v>
      </c>
      <c r="M3526" s="694" t="s">
        <v>2431</v>
      </c>
    </row>
    <row r="3527" spans="1:13" ht="51">
      <c r="A3527" s="1032"/>
      <c r="B3527" s="1032"/>
      <c r="C3527" s="920"/>
      <c r="D3527" s="694" t="s">
        <v>2432</v>
      </c>
      <c r="E3527" s="694" t="s">
        <v>2433</v>
      </c>
      <c r="F3527" s="1020" t="s">
        <v>1077</v>
      </c>
      <c r="G3527" s="1012" t="s">
        <v>1273</v>
      </c>
      <c r="H3527" s="1033">
        <v>15</v>
      </c>
      <c r="I3527" s="1033">
        <v>26</v>
      </c>
      <c r="J3527" s="1034" t="s">
        <v>1273</v>
      </c>
      <c r="K3527" s="1034" t="s">
        <v>1273</v>
      </c>
      <c r="L3527" s="1034" t="s">
        <v>1273</v>
      </c>
      <c r="M3527" s="694" t="s">
        <v>2434</v>
      </c>
    </row>
    <row r="3528" spans="1:13" ht="38.25">
      <c r="A3528" s="1032"/>
      <c r="B3528" s="1032"/>
      <c r="C3528" s="920"/>
      <c r="D3528" s="694" t="s">
        <v>2435</v>
      </c>
      <c r="E3528" s="694" t="s">
        <v>2436</v>
      </c>
      <c r="F3528" s="1020" t="s">
        <v>1077</v>
      </c>
      <c r="G3528" s="1012" t="s">
        <v>1273</v>
      </c>
      <c r="H3528" s="1033">
        <v>4</v>
      </c>
      <c r="I3528" s="1033" t="s">
        <v>1273</v>
      </c>
      <c r="J3528" s="1034" t="s">
        <v>1273</v>
      </c>
      <c r="K3528" s="1034" t="s">
        <v>1273</v>
      </c>
      <c r="L3528" s="1034" t="s">
        <v>1273</v>
      </c>
      <c r="M3528" s="694" t="s">
        <v>2437</v>
      </c>
    </row>
    <row r="3529" spans="1:13" ht="38.25">
      <c r="A3529" s="1032"/>
      <c r="B3529" s="1032"/>
      <c r="C3529" s="920"/>
      <c r="D3529" s="803" t="s">
        <v>2438</v>
      </c>
      <c r="E3529" s="803" t="s">
        <v>2439</v>
      </c>
      <c r="F3529" s="1020" t="s">
        <v>1077</v>
      </c>
      <c r="G3529" s="1035" t="s">
        <v>1273</v>
      </c>
      <c r="H3529" s="1036">
        <v>4</v>
      </c>
      <c r="I3529" s="1036">
        <v>7.4939999999999998</v>
      </c>
      <c r="J3529" s="1037" t="s">
        <v>1273</v>
      </c>
      <c r="K3529" s="1037" t="s">
        <v>1273</v>
      </c>
      <c r="L3529" s="1037" t="s">
        <v>1273</v>
      </c>
      <c r="M3529" s="803" t="s">
        <v>2440</v>
      </c>
    </row>
    <row r="3530" spans="1:13" ht="15">
      <c r="A3530" s="723"/>
      <c r="B3530" s="720"/>
      <c r="C3530" s="1038" t="s">
        <v>6</v>
      </c>
      <c r="D3530" s="1039"/>
      <c r="E3530" s="1039"/>
      <c r="F3530" s="1040">
        <f t="shared" ref="F3530:K3530" si="24">SUM(F3453:F3529)</f>
        <v>390.78099999999995</v>
      </c>
      <c r="G3530" s="1040">
        <f t="shared" si="24"/>
        <v>582</v>
      </c>
      <c r="H3530" s="1041">
        <f t="shared" si="24"/>
        <v>5255.75</v>
      </c>
      <c r="I3530" s="1040">
        <f t="shared" si="24"/>
        <v>7784.6850000000013</v>
      </c>
      <c r="J3530" s="1040">
        <f t="shared" si="24"/>
        <v>2523.9649999999997</v>
      </c>
      <c r="K3530" s="1040">
        <f t="shared" si="24"/>
        <v>47.545000000000002</v>
      </c>
      <c r="L3530" s="720"/>
      <c r="M3530" s="1042"/>
    </row>
    <row r="3531" spans="1:13" s="503" customFormat="1" ht="15">
      <c r="A3531" s="748"/>
      <c r="B3531" s="748"/>
      <c r="C3531" s="748"/>
      <c r="D3531" s="748"/>
      <c r="E3531" s="748"/>
      <c r="F3531" s="748"/>
      <c r="G3531" s="748"/>
      <c r="H3531" s="748"/>
      <c r="I3531" s="748"/>
      <c r="J3531" s="748"/>
      <c r="K3531" s="748"/>
      <c r="L3531" s="748"/>
      <c r="M3531" s="748"/>
    </row>
    <row r="3532" spans="1:13" s="503" customFormat="1" ht="15">
      <c r="A3532" s="748"/>
      <c r="B3532" s="748"/>
      <c r="C3532" s="748"/>
      <c r="D3532" s="748"/>
      <c r="E3532" s="748"/>
      <c r="F3532" s="748"/>
      <c r="G3532" s="748"/>
      <c r="H3532" s="748"/>
      <c r="I3532" s="748"/>
      <c r="J3532" s="748"/>
      <c r="K3532" s="748"/>
      <c r="L3532" s="748"/>
      <c r="M3532" s="748"/>
    </row>
    <row r="3533" spans="1:13" s="503" customFormat="1" ht="15">
      <c r="A3533" s="748"/>
      <c r="B3533" s="748"/>
      <c r="C3533" s="748"/>
      <c r="D3533" s="748"/>
      <c r="E3533" s="748"/>
      <c r="F3533" s="748"/>
      <c r="G3533" s="748"/>
      <c r="H3533" s="748"/>
      <c r="I3533" s="748"/>
      <c r="J3533" s="748"/>
      <c r="K3533" s="748"/>
      <c r="L3533" s="748"/>
      <c r="M3533" s="748"/>
    </row>
    <row r="3534" spans="1:13" s="503" customFormat="1" ht="15">
      <c r="A3534" s="748"/>
      <c r="B3534" s="748"/>
      <c r="C3534" s="748"/>
      <c r="D3534" s="748"/>
      <c r="E3534" s="748"/>
      <c r="F3534" s="748"/>
      <c r="G3534" s="748"/>
      <c r="H3534" s="748"/>
      <c r="I3534" s="748"/>
      <c r="J3534" s="748"/>
      <c r="K3534" s="748"/>
      <c r="L3534" s="748"/>
      <c r="M3534" s="748"/>
    </row>
    <row r="3535" spans="1:13" s="503" customFormat="1" ht="15">
      <c r="A3535" s="748"/>
      <c r="B3535" s="748"/>
      <c r="C3535" s="748"/>
      <c r="D3535" s="748"/>
      <c r="E3535" s="748"/>
      <c r="F3535" s="748"/>
      <c r="G3535" s="748"/>
      <c r="H3535" s="748"/>
      <c r="I3535" s="748"/>
      <c r="J3535" s="748"/>
      <c r="K3535" s="748"/>
      <c r="L3535" s="748"/>
      <c r="M3535" s="748"/>
    </row>
    <row r="3536" spans="1:13" s="503" customFormat="1" ht="15">
      <c r="A3536" s="748"/>
      <c r="B3536" s="748"/>
      <c r="C3536" s="748"/>
      <c r="D3536" s="748"/>
      <c r="E3536" s="748"/>
      <c r="F3536" s="748"/>
      <c r="G3536" s="748"/>
      <c r="H3536" s="748"/>
      <c r="I3536" s="748"/>
      <c r="J3536" s="748"/>
      <c r="K3536" s="748"/>
      <c r="L3536" s="748"/>
      <c r="M3536" s="748"/>
    </row>
    <row r="3537" spans="1:13" s="503" customFormat="1" ht="15">
      <c r="A3537" s="748"/>
      <c r="B3537" s="748"/>
      <c r="C3537" s="748"/>
      <c r="D3537" s="748"/>
      <c r="E3537" s="748"/>
      <c r="F3537" s="748"/>
      <c r="G3537" s="748"/>
      <c r="H3537" s="748"/>
      <c r="I3537" s="748"/>
      <c r="J3537" s="748"/>
      <c r="K3537" s="748"/>
      <c r="L3537" s="748"/>
      <c r="M3537" s="748"/>
    </row>
    <row r="3538" spans="1:13" s="503" customFormat="1" ht="15">
      <c r="A3538" s="748"/>
      <c r="B3538" s="748"/>
      <c r="C3538" s="748"/>
      <c r="D3538" s="748"/>
      <c r="E3538" s="748"/>
      <c r="F3538" s="748"/>
      <c r="G3538" s="748"/>
      <c r="H3538" s="748"/>
      <c r="I3538" s="748"/>
      <c r="J3538" s="748"/>
      <c r="K3538" s="748"/>
      <c r="L3538" s="748"/>
      <c r="M3538" s="748"/>
    </row>
    <row r="3539" spans="1:13" s="503" customFormat="1" ht="15">
      <c r="A3539" s="725"/>
      <c r="B3539" s="725"/>
      <c r="C3539" s="725"/>
      <c r="D3539" s="725"/>
      <c r="E3539" s="725"/>
      <c r="F3539" s="725"/>
      <c r="G3539" s="725"/>
      <c r="H3539" s="725"/>
      <c r="I3539" s="725"/>
      <c r="J3539" s="725"/>
      <c r="K3539" s="725"/>
      <c r="L3539" s="725"/>
      <c r="M3539" s="725"/>
    </row>
    <row r="3540" spans="1:13" s="503" customFormat="1" ht="15">
      <c r="A3540" s="725"/>
      <c r="B3540" s="725"/>
      <c r="C3540" s="725"/>
      <c r="D3540" s="725"/>
      <c r="E3540" s="725"/>
      <c r="F3540" s="725"/>
      <c r="G3540" s="725"/>
      <c r="H3540" s="725"/>
      <c r="I3540" s="725"/>
      <c r="J3540" s="725"/>
      <c r="K3540" s="725"/>
      <c r="L3540" s="725"/>
      <c r="M3540" s="725"/>
    </row>
    <row r="3541" spans="1:13" s="503" customFormat="1" ht="15">
      <c r="A3541" s="725"/>
      <c r="B3541" s="725"/>
      <c r="C3541" s="725"/>
      <c r="D3541" s="725"/>
      <c r="E3541" s="725"/>
      <c r="F3541" s="725"/>
      <c r="G3541" s="725"/>
      <c r="H3541" s="725"/>
      <c r="I3541" s="725"/>
      <c r="J3541" s="725"/>
      <c r="K3541" s="725"/>
      <c r="L3541" s="725"/>
      <c r="M3541" s="725"/>
    </row>
    <row r="3542" spans="1:13" ht="15" customHeight="1">
      <c r="A3542" s="1676" t="s">
        <v>907</v>
      </c>
      <c r="B3542" s="1676"/>
      <c r="C3542" s="1676"/>
      <c r="D3542" s="1676"/>
      <c r="E3542" s="1676"/>
      <c r="F3542" s="1676"/>
      <c r="G3542" s="1676"/>
      <c r="H3542" s="1676"/>
      <c r="I3542" s="1676"/>
      <c r="J3542" s="1676"/>
      <c r="K3542" s="1676"/>
      <c r="L3542" s="1676"/>
      <c r="M3542" s="1676"/>
    </row>
    <row r="3543" spans="1:13" ht="12.75" customHeight="1">
      <c r="A3543" s="1676" t="s">
        <v>908</v>
      </c>
      <c r="B3543" s="1676"/>
      <c r="C3543" s="1676"/>
      <c r="D3543" s="1676"/>
      <c r="E3543" s="1676"/>
      <c r="F3543" s="1676"/>
      <c r="G3543" s="1676"/>
      <c r="H3543" s="1676"/>
      <c r="I3543" s="1676"/>
      <c r="J3543" s="1676"/>
      <c r="K3543" s="1676"/>
      <c r="L3543" s="1676"/>
      <c r="M3543" s="1676"/>
    </row>
    <row r="3544" spans="1:13">
      <c r="A3544" s="1655" t="s">
        <v>2316</v>
      </c>
      <c r="B3544" s="1655"/>
      <c r="C3544" s="1655"/>
      <c r="D3544" s="1655"/>
      <c r="E3544" s="1655"/>
      <c r="F3544" s="1655"/>
      <c r="G3544" s="1655"/>
      <c r="H3544" s="1655"/>
      <c r="I3544" s="1655"/>
      <c r="J3544" s="1655"/>
      <c r="K3544" s="1655"/>
      <c r="L3544" s="1655"/>
      <c r="M3544" s="1655"/>
    </row>
    <row r="3545" spans="1:13" ht="12.75" customHeight="1">
      <c r="A3545" s="1690" t="s">
        <v>2441</v>
      </c>
      <c r="B3545" s="1690"/>
      <c r="C3545" s="1690"/>
      <c r="D3545" s="1690"/>
      <c r="E3545" s="1690"/>
      <c r="F3545" s="1690"/>
      <c r="G3545" s="1690"/>
      <c r="H3545" s="1690"/>
      <c r="I3545" s="1690"/>
      <c r="J3545" s="1690"/>
      <c r="K3545" s="1690"/>
      <c r="L3545" s="1690"/>
      <c r="M3545" s="1690"/>
    </row>
    <row r="3546" spans="1:13">
      <c r="A3546" s="1691" t="s">
        <v>2442</v>
      </c>
      <c r="B3546" s="1683"/>
      <c r="C3546" s="1683"/>
      <c r="D3546" s="1683"/>
      <c r="E3546" s="1683"/>
      <c r="F3546" s="1683"/>
      <c r="G3546" s="1683"/>
      <c r="H3546" s="1683"/>
      <c r="I3546" s="1683"/>
      <c r="J3546" s="1683"/>
      <c r="K3546" s="1683"/>
      <c r="L3546" s="1683"/>
      <c r="M3546" s="1683"/>
    </row>
    <row r="3547" spans="1:13" ht="12.75" customHeight="1">
      <c r="A3547" s="620" t="s">
        <v>910</v>
      </c>
      <c r="B3547" s="621" t="s">
        <v>1029</v>
      </c>
      <c r="C3547" s="620" t="s">
        <v>1030</v>
      </c>
      <c r="D3547" s="620" t="s">
        <v>1030</v>
      </c>
      <c r="E3547" s="620" t="s">
        <v>1031</v>
      </c>
      <c r="F3547" s="1657" t="s">
        <v>1032</v>
      </c>
      <c r="G3547" s="1658"/>
      <c r="H3547" s="622" t="s">
        <v>1033</v>
      </c>
      <c r="I3547" s="623" t="s">
        <v>1034</v>
      </c>
      <c r="J3547" s="620" t="s">
        <v>1035</v>
      </c>
      <c r="K3547" s="620" t="s">
        <v>1036</v>
      </c>
      <c r="L3547" s="620" t="s">
        <v>1037</v>
      </c>
      <c r="M3547" s="624" t="s">
        <v>1038</v>
      </c>
    </row>
    <row r="3548" spans="1:13">
      <c r="A3548" s="625"/>
      <c r="B3548" s="626" t="s">
        <v>1039</v>
      </c>
      <c r="C3548" s="625" t="s">
        <v>1040</v>
      </c>
      <c r="D3548" s="625" t="s">
        <v>1041</v>
      </c>
      <c r="E3548" s="625" t="s">
        <v>1042</v>
      </c>
      <c r="F3548" s="1692" t="s">
        <v>1043</v>
      </c>
      <c r="G3548" s="1693"/>
      <c r="H3548" s="627" t="s">
        <v>1044</v>
      </c>
      <c r="I3548" s="625" t="s">
        <v>6</v>
      </c>
      <c r="J3548" s="628" t="s">
        <v>1045</v>
      </c>
      <c r="K3548" s="629" t="s">
        <v>1046</v>
      </c>
      <c r="L3548" s="625" t="s">
        <v>1047</v>
      </c>
      <c r="M3548" s="628" t="s">
        <v>1048</v>
      </c>
    </row>
    <row r="3549" spans="1:13">
      <c r="A3549" s="625"/>
      <c r="B3549" s="626" t="s">
        <v>1049</v>
      </c>
      <c r="C3549" s="625"/>
      <c r="D3549" s="625"/>
      <c r="E3549" s="625"/>
      <c r="F3549" s="630" t="s">
        <v>1050</v>
      </c>
      <c r="G3549" s="630" t="s">
        <v>1051</v>
      </c>
      <c r="H3549" s="631" t="s">
        <v>1052</v>
      </c>
      <c r="I3549" s="629" t="s">
        <v>1053</v>
      </c>
      <c r="J3549" s="625" t="s">
        <v>6</v>
      </c>
      <c r="K3549" s="629"/>
      <c r="L3549" s="625" t="s">
        <v>1054</v>
      </c>
      <c r="M3549" s="632"/>
    </row>
    <row r="3550" spans="1:13" ht="12.75" customHeight="1">
      <c r="A3550" s="625"/>
      <c r="B3550" s="626"/>
      <c r="C3550" s="625"/>
      <c r="D3550" s="625"/>
      <c r="E3550" s="625"/>
      <c r="F3550" s="633" t="s">
        <v>1055</v>
      </c>
      <c r="G3550" s="634" t="s">
        <v>1055</v>
      </c>
      <c r="H3550" s="628" t="s">
        <v>1056</v>
      </c>
      <c r="I3550" s="629" t="s">
        <v>1057</v>
      </c>
      <c r="J3550" s="625" t="s">
        <v>1058</v>
      </c>
      <c r="K3550" s="635"/>
      <c r="L3550" s="636" t="s">
        <v>1059</v>
      </c>
      <c r="M3550" s="632"/>
    </row>
    <row r="3551" spans="1:13" ht="63.75">
      <c r="A3551" s="693">
        <v>1</v>
      </c>
      <c r="B3551" s="1043" t="s">
        <v>2443</v>
      </c>
      <c r="C3551" s="693" t="s">
        <v>2444</v>
      </c>
      <c r="D3551" s="693" t="s">
        <v>2445</v>
      </c>
      <c r="E3551" s="693" t="s">
        <v>2446</v>
      </c>
      <c r="F3551" s="1044">
        <v>10.5</v>
      </c>
      <c r="G3551" s="704" t="s">
        <v>1273</v>
      </c>
      <c r="H3551" s="704" t="s">
        <v>1273</v>
      </c>
      <c r="I3551" s="696">
        <v>10.5</v>
      </c>
      <c r="J3551" s="693" t="s">
        <v>1273</v>
      </c>
      <c r="K3551" s="696">
        <v>20</v>
      </c>
      <c r="L3551" s="693" t="s">
        <v>1273</v>
      </c>
      <c r="M3551" s="693" t="s">
        <v>2447</v>
      </c>
    </row>
    <row r="3552" spans="1:13" ht="63.75">
      <c r="A3552" s="693">
        <v>2</v>
      </c>
      <c r="B3552" s="693" t="s">
        <v>2448</v>
      </c>
      <c r="C3552" s="693" t="s">
        <v>2449</v>
      </c>
      <c r="D3552" s="693" t="s">
        <v>2450</v>
      </c>
      <c r="E3552" s="693" t="s">
        <v>2451</v>
      </c>
      <c r="F3552" s="696">
        <v>1</v>
      </c>
      <c r="G3552" s="704" t="s">
        <v>1273</v>
      </c>
      <c r="H3552" s="704" t="s">
        <v>1273</v>
      </c>
      <c r="I3552" s="696">
        <v>1</v>
      </c>
      <c r="J3552" s="693" t="s">
        <v>1273</v>
      </c>
      <c r="K3552" s="693" t="s">
        <v>1273</v>
      </c>
      <c r="L3552" s="693" t="s">
        <v>1273</v>
      </c>
      <c r="M3552" s="693" t="s">
        <v>2452</v>
      </c>
    </row>
    <row r="3553" spans="1:13" ht="51">
      <c r="A3553" s="693">
        <v>3</v>
      </c>
      <c r="B3553" s="1043" t="s">
        <v>2453</v>
      </c>
      <c r="C3553" s="693" t="s">
        <v>2454</v>
      </c>
      <c r="D3553" s="693" t="s">
        <v>2455</v>
      </c>
      <c r="E3553" s="693" t="s">
        <v>2456</v>
      </c>
      <c r="F3553" s="696">
        <v>0.5</v>
      </c>
      <c r="G3553" s="704" t="s">
        <v>1273</v>
      </c>
      <c r="H3553" s="704" t="s">
        <v>1273</v>
      </c>
      <c r="I3553" s="696">
        <v>0.5</v>
      </c>
      <c r="J3553" s="693" t="s">
        <v>1273</v>
      </c>
      <c r="K3553" s="693" t="s">
        <v>1273</v>
      </c>
      <c r="L3553" s="693" t="s">
        <v>1273</v>
      </c>
      <c r="M3553" s="693" t="s">
        <v>2457</v>
      </c>
    </row>
    <row r="3554" spans="1:13" ht="51">
      <c r="A3554" s="693">
        <v>4</v>
      </c>
      <c r="B3554" s="1043" t="s">
        <v>2458</v>
      </c>
      <c r="C3554" s="693" t="s">
        <v>2459</v>
      </c>
      <c r="D3554" s="693" t="s">
        <v>2460</v>
      </c>
      <c r="E3554" s="693" t="s">
        <v>2461</v>
      </c>
      <c r="F3554" s="696">
        <v>1</v>
      </c>
      <c r="G3554" s="704" t="s">
        <v>1273</v>
      </c>
      <c r="H3554" s="704" t="s">
        <v>1273</v>
      </c>
      <c r="I3554" s="696">
        <v>1</v>
      </c>
      <c r="J3554" s="693" t="s">
        <v>1273</v>
      </c>
      <c r="K3554" s="693" t="s">
        <v>1273</v>
      </c>
      <c r="L3554" s="693" t="s">
        <v>1273</v>
      </c>
      <c r="M3554" s="693" t="s">
        <v>2462</v>
      </c>
    </row>
    <row r="3555" spans="1:13" ht="51">
      <c r="A3555" s="739">
        <v>5</v>
      </c>
      <c r="B3555" s="1045" t="s">
        <v>2378</v>
      </c>
      <c r="C3555" s="739" t="s">
        <v>2463</v>
      </c>
      <c r="D3555" s="739" t="s">
        <v>2464</v>
      </c>
      <c r="E3555" s="739" t="s">
        <v>2465</v>
      </c>
      <c r="F3555" s="902">
        <v>7</v>
      </c>
      <c r="G3555" s="1046" t="s">
        <v>1273</v>
      </c>
      <c r="H3555" s="902">
        <v>21</v>
      </c>
      <c r="I3555" s="902">
        <v>28</v>
      </c>
      <c r="J3555" s="739" t="s">
        <v>1273</v>
      </c>
      <c r="K3555" s="902">
        <v>30</v>
      </c>
      <c r="L3555" s="902">
        <v>10</v>
      </c>
      <c r="M3555" s="739" t="s">
        <v>2466</v>
      </c>
    </row>
    <row r="3556" spans="1:13">
      <c r="A3556" s="576"/>
      <c r="B3556" s="576"/>
      <c r="C3556" s="593" t="s">
        <v>2467</v>
      </c>
      <c r="D3556" s="593"/>
      <c r="E3556" s="593"/>
      <c r="F3556" s="997">
        <f t="shared" ref="F3556:K3556" si="25">SUM(F3551:F3555)</f>
        <v>20</v>
      </c>
      <c r="G3556" s="997">
        <f t="shared" si="25"/>
        <v>0</v>
      </c>
      <c r="H3556" s="997">
        <f t="shared" si="25"/>
        <v>21</v>
      </c>
      <c r="I3556" s="997">
        <f t="shared" si="25"/>
        <v>41</v>
      </c>
      <c r="J3556" s="997">
        <f t="shared" si="25"/>
        <v>0</v>
      </c>
      <c r="K3556" s="997">
        <f t="shared" si="25"/>
        <v>50</v>
      </c>
      <c r="L3556" s="1047"/>
      <c r="M3556" s="576"/>
    </row>
    <row r="3557" spans="1:13" s="503" customFormat="1" ht="15">
      <c r="A3557" s="748"/>
      <c r="B3557" s="748"/>
      <c r="C3557" s="748"/>
      <c r="D3557" s="748"/>
      <c r="E3557" s="748"/>
      <c r="F3557" s="748"/>
      <c r="G3557" s="748"/>
      <c r="H3557" s="748"/>
      <c r="I3557" s="748"/>
      <c r="J3557" s="748"/>
      <c r="K3557" s="748"/>
      <c r="L3557" s="748"/>
      <c r="M3557" s="748"/>
    </row>
    <row r="3558" spans="1:13" s="503" customFormat="1" ht="15">
      <c r="A3558" s="748"/>
      <c r="B3558" s="748"/>
      <c r="C3558" s="748"/>
      <c r="D3558" s="748"/>
      <c r="E3558" s="748"/>
      <c r="F3558" s="748"/>
      <c r="G3558" s="748"/>
      <c r="H3558" s="748"/>
      <c r="I3558" s="748"/>
      <c r="J3558" s="748"/>
      <c r="K3558" s="748"/>
      <c r="L3558" s="748"/>
      <c r="M3558" s="748"/>
    </row>
    <row r="3559" spans="1:13" s="503" customFormat="1" ht="15">
      <c r="A3559" s="748"/>
      <c r="B3559" s="748"/>
      <c r="C3559" s="748"/>
      <c r="D3559" s="748"/>
      <c r="E3559" s="748"/>
      <c r="F3559" s="748"/>
      <c r="G3559" s="748"/>
      <c r="H3559" s="748"/>
      <c r="I3559" s="748"/>
      <c r="J3559" s="748"/>
      <c r="K3559" s="748"/>
      <c r="L3559" s="748"/>
      <c r="M3559" s="748"/>
    </row>
    <row r="3560" spans="1:13" s="503" customFormat="1" ht="15">
      <c r="A3560" s="748"/>
      <c r="B3560" s="748"/>
      <c r="C3560" s="748"/>
      <c r="D3560" s="748"/>
      <c r="E3560" s="748"/>
      <c r="F3560" s="748"/>
      <c r="G3560" s="748"/>
      <c r="H3560" s="748"/>
      <c r="I3560" s="748"/>
      <c r="J3560" s="748"/>
      <c r="K3560" s="748"/>
      <c r="L3560" s="748"/>
      <c r="M3560" s="748"/>
    </row>
    <row r="3561" spans="1:13" s="503" customFormat="1" ht="15">
      <c r="A3561" s="748"/>
      <c r="B3561" s="748"/>
      <c r="C3561" s="748"/>
      <c r="D3561" s="748"/>
      <c r="E3561" s="748"/>
      <c r="F3561" s="748"/>
      <c r="G3561" s="748"/>
      <c r="H3561" s="748"/>
      <c r="I3561" s="748"/>
      <c r="J3561" s="748"/>
      <c r="K3561" s="748"/>
      <c r="L3561" s="748"/>
      <c r="M3561" s="748"/>
    </row>
    <row r="3562" spans="1:13" s="503" customFormat="1" ht="15">
      <c r="A3562" s="748"/>
      <c r="B3562" s="748"/>
      <c r="C3562" s="748"/>
      <c r="D3562" s="748"/>
      <c r="E3562" s="748"/>
      <c r="F3562" s="748"/>
      <c r="G3562" s="748"/>
      <c r="H3562" s="748"/>
      <c r="I3562" s="748"/>
      <c r="J3562" s="748"/>
      <c r="K3562" s="748"/>
      <c r="L3562" s="748"/>
      <c r="M3562" s="748"/>
    </row>
    <row r="3563" spans="1:13" s="503" customFormat="1" ht="15">
      <c r="A3563" s="748"/>
      <c r="B3563" s="748"/>
      <c r="C3563" s="748"/>
      <c r="D3563" s="748"/>
      <c r="E3563" s="748"/>
      <c r="F3563" s="748"/>
      <c r="G3563" s="748"/>
      <c r="H3563" s="748"/>
      <c r="I3563" s="748"/>
      <c r="J3563" s="748"/>
      <c r="K3563" s="748"/>
      <c r="L3563" s="748"/>
      <c r="M3563" s="748"/>
    </row>
    <row r="3564" spans="1:13" s="503" customFormat="1" ht="15">
      <c r="A3564" s="748"/>
      <c r="B3564" s="748"/>
      <c r="C3564" s="748"/>
      <c r="D3564" s="748"/>
      <c r="E3564" s="748"/>
      <c r="F3564" s="748"/>
      <c r="G3564" s="748"/>
      <c r="H3564" s="748"/>
      <c r="I3564" s="748"/>
      <c r="J3564" s="748"/>
      <c r="K3564" s="748"/>
      <c r="L3564" s="748"/>
      <c r="M3564" s="748"/>
    </row>
    <row r="3565" spans="1:13" s="503" customFormat="1" ht="15">
      <c r="A3565" s="748"/>
      <c r="B3565" s="748"/>
      <c r="C3565" s="748"/>
      <c r="D3565" s="748"/>
      <c r="E3565" s="748"/>
      <c r="F3565" s="748"/>
      <c r="G3565" s="748"/>
      <c r="H3565" s="748"/>
      <c r="I3565" s="748"/>
      <c r="J3565" s="748"/>
      <c r="K3565" s="748"/>
      <c r="L3565" s="748"/>
      <c r="M3565" s="748"/>
    </row>
    <row r="3566" spans="1:13" s="503" customFormat="1" ht="15">
      <c r="A3566" s="748"/>
      <c r="B3566" s="748"/>
      <c r="C3566" s="748"/>
      <c r="D3566" s="748"/>
      <c r="E3566" s="748"/>
      <c r="F3566" s="748"/>
      <c r="G3566" s="748"/>
      <c r="H3566" s="748"/>
      <c r="I3566" s="748"/>
      <c r="J3566" s="748"/>
      <c r="K3566" s="748"/>
      <c r="L3566" s="748"/>
      <c r="M3566" s="748"/>
    </row>
    <row r="3567" spans="1:13" s="503" customFormat="1" ht="15">
      <c r="A3567" s="725"/>
      <c r="B3567" s="725"/>
      <c r="C3567" s="725"/>
      <c r="D3567" s="725"/>
      <c r="E3567" s="725"/>
      <c r="F3567" s="725"/>
      <c r="G3567" s="725"/>
      <c r="H3567" s="725"/>
      <c r="I3567" s="725"/>
      <c r="J3567" s="725"/>
      <c r="K3567" s="725"/>
      <c r="L3567" s="725"/>
      <c r="M3567" s="725"/>
    </row>
    <row r="3568" spans="1:13" ht="15" customHeight="1">
      <c r="A3568" s="1676" t="s">
        <v>907</v>
      </c>
      <c r="B3568" s="1676"/>
      <c r="C3568" s="1676"/>
      <c r="D3568" s="1676"/>
      <c r="E3568" s="1676"/>
      <c r="F3568" s="1676"/>
      <c r="G3568" s="1676"/>
      <c r="H3568" s="1676"/>
      <c r="I3568" s="1676"/>
      <c r="J3568" s="1676"/>
      <c r="K3568" s="1676"/>
      <c r="L3568" s="1676"/>
      <c r="M3568" s="1676"/>
    </row>
    <row r="3569" spans="1:13" ht="15" customHeight="1">
      <c r="A3569" s="1661" t="s">
        <v>908</v>
      </c>
      <c r="B3569" s="1661"/>
      <c r="C3569" s="1661"/>
      <c r="D3569" s="1661"/>
      <c r="E3569" s="1661"/>
      <c r="F3569" s="1661"/>
      <c r="G3569" s="1661"/>
      <c r="H3569" s="1661"/>
      <c r="I3569" s="1661"/>
      <c r="J3569" s="1661"/>
      <c r="K3569" s="1661"/>
      <c r="L3569" s="1661"/>
      <c r="M3569" s="1661"/>
    </row>
    <row r="3570" spans="1:13" ht="15">
      <c r="A3570" s="1694" t="s">
        <v>2468</v>
      </c>
      <c r="B3570" s="1694"/>
      <c r="C3570" s="1694"/>
      <c r="D3570" s="1694"/>
      <c r="E3570" s="1694"/>
      <c r="F3570" s="1694"/>
      <c r="G3570" s="1694"/>
      <c r="H3570" s="1694"/>
      <c r="I3570" s="1694"/>
      <c r="J3570" s="1694"/>
      <c r="K3570" s="1694"/>
      <c r="L3570" s="1694"/>
      <c r="M3570" s="748"/>
    </row>
    <row r="3571" spans="1:13" ht="15">
      <c r="A3571" s="1663" t="s">
        <v>2469</v>
      </c>
      <c r="B3571" s="1663"/>
      <c r="C3571" s="1663"/>
      <c r="D3571" s="1663"/>
      <c r="E3571" s="1663"/>
      <c r="F3571" s="1663"/>
      <c r="G3571" s="1663"/>
      <c r="H3571" s="1663"/>
      <c r="I3571" s="1663"/>
      <c r="J3571" s="1663"/>
      <c r="K3571" s="1663"/>
      <c r="L3571" s="1663"/>
      <c r="M3571" s="748"/>
    </row>
    <row r="3572" spans="1:13" ht="15">
      <c r="A3572" s="1683" t="s">
        <v>2470</v>
      </c>
      <c r="B3572" s="1683"/>
      <c r="C3572" s="1683"/>
      <c r="D3572" s="1683"/>
      <c r="E3572" s="1683"/>
      <c r="F3572" s="1683"/>
      <c r="G3572" s="1683"/>
      <c r="H3572" s="1683"/>
      <c r="I3572" s="1683"/>
      <c r="J3572" s="1683"/>
      <c r="K3572" s="1683"/>
      <c r="L3572" s="1683"/>
      <c r="M3572" s="748"/>
    </row>
    <row r="3573" spans="1:13">
      <c r="A3573" s="620" t="s">
        <v>910</v>
      </c>
      <c r="B3573" s="621" t="s">
        <v>1029</v>
      </c>
      <c r="C3573" s="620" t="s">
        <v>1030</v>
      </c>
      <c r="D3573" s="620" t="s">
        <v>1030</v>
      </c>
      <c r="E3573" s="620" t="s">
        <v>1031</v>
      </c>
      <c r="F3573" s="1657" t="s">
        <v>1032</v>
      </c>
      <c r="G3573" s="1658"/>
      <c r="H3573" s="622" t="s">
        <v>1033</v>
      </c>
      <c r="I3573" s="623" t="s">
        <v>1034</v>
      </c>
      <c r="J3573" s="620" t="s">
        <v>1035</v>
      </c>
      <c r="K3573" s="620" t="s">
        <v>1036</v>
      </c>
      <c r="L3573" s="620" t="s">
        <v>1037</v>
      </c>
      <c r="M3573" s="624" t="s">
        <v>1038</v>
      </c>
    </row>
    <row r="3574" spans="1:13">
      <c r="A3574" s="625"/>
      <c r="B3574" s="626" t="s">
        <v>1039</v>
      </c>
      <c r="C3574" s="625" t="s">
        <v>1040</v>
      </c>
      <c r="D3574" s="625" t="s">
        <v>1041</v>
      </c>
      <c r="E3574" s="625" t="s">
        <v>1042</v>
      </c>
      <c r="F3574" s="1659" t="s">
        <v>1043</v>
      </c>
      <c r="G3574" s="1660"/>
      <c r="H3574" s="627" t="s">
        <v>1044</v>
      </c>
      <c r="I3574" s="625" t="s">
        <v>6</v>
      </c>
      <c r="J3574" s="628" t="s">
        <v>1045</v>
      </c>
      <c r="K3574" s="629" t="s">
        <v>1046</v>
      </c>
      <c r="L3574" s="625" t="s">
        <v>1047</v>
      </c>
      <c r="M3574" s="628" t="s">
        <v>1048</v>
      </c>
    </row>
    <row r="3575" spans="1:13">
      <c r="A3575" s="625"/>
      <c r="B3575" s="626" t="s">
        <v>1049</v>
      </c>
      <c r="C3575" s="625"/>
      <c r="D3575" s="625"/>
      <c r="E3575" s="625"/>
      <c r="F3575" s="630" t="s">
        <v>1050</v>
      </c>
      <c r="G3575" s="630" t="s">
        <v>1051</v>
      </c>
      <c r="H3575" s="631" t="s">
        <v>1052</v>
      </c>
      <c r="I3575" s="629" t="s">
        <v>1053</v>
      </c>
      <c r="J3575" s="625" t="s">
        <v>6</v>
      </c>
      <c r="K3575" s="629"/>
      <c r="L3575" s="625" t="s">
        <v>1054</v>
      </c>
      <c r="M3575" s="632"/>
    </row>
    <row r="3576" spans="1:13">
      <c r="A3576" s="625"/>
      <c r="B3576" s="626"/>
      <c r="C3576" s="625"/>
      <c r="D3576" s="625"/>
      <c r="E3576" s="625"/>
      <c r="F3576" s="633" t="s">
        <v>1055</v>
      </c>
      <c r="G3576" s="634" t="s">
        <v>1055</v>
      </c>
      <c r="H3576" s="628" t="s">
        <v>1056</v>
      </c>
      <c r="I3576" s="629" t="s">
        <v>1057</v>
      </c>
      <c r="J3576" s="625" t="s">
        <v>1058</v>
      </c>
      <c r="K3576" s="635"/>
      <c r="L3576" s="636" t="s">
        <v>1059</v>
      </c>
      <c r="M3576" s="632"/>
    </row>
    <row r="3577" spans="1:13" ht="331.5">
      <c r="A3577" s="1048">
        <v>1</v>
      </c>
      <c r="B3577" s="739" t="s">
        <v>2471</v>
      </c>
      <c r="C3577" s="1049" t="s">
        <v>2472</v>
      </c>
      <c r="D3577" s="803" t="s">
        <v>2473</v>
      </c>
      <c r="E3577" s="803" t="s">
        <v>2474</v>
      </c>
      <c r="F3577" s="1050">
        <v>160</v>
      </c>
      <c r="G3577" s="862"/>
      <c r="H3577" s="862">
        <v>685</v>
      </c>
      <c r="I3577" s="862">
        <f>SUM(F3577:H3577)</f>
        <v>845</v>
      </c>
      <c r="J3577" s="1051">
        <v>2594</v>
      </c>
      <c r="K3577" s="1052">
        <v>1163</v>
      </c>
      <c r="L3577" s="862">
        <f>SUM(F3577:K3577)</f>
        <v>5447</v>
      </c>
      <c r="M3577" s="814" t="s">
        <v>2475</v>
      </c>
    </row>
    <row r="3578" spans="1:13" ht="89.25">
      <c r="A3578" s="720">
        <v>2</v>
      </c>
      <c r="B3578" s="693" t="s">
        <v>2476</v>
      </c>
      <c r="C3578" s="794" t="s">
        <v>2477</v>
      </c>
      <c r="D3578" s="694" t="s">
        <v>2478</v>
      </c>
      <c r="E3578" s="807" t="s">
        <v>2479</v>
      </c>
      <c r="F3578" s="1053">
        <v>20</v>
      </c>
      <c r="G3578" s="728"/>
      <c r="H3578" s="728">
        <v>530</v>
      </c>
      <c r="I3578" s="1054">
        <f>SUM(F3578:H3578)</f>
        <v>550</v>
      </c>
      <c r="J3578" s="1054">
        <v>1135</v>
      </c>
      <c r="K3578" s="728">
        <v>30</v>
      </c>
      <c r="L3578" s="1054">
        <f>SUM(F3578:K3578)</f>
        <v>2265</v>
      </c>
      <c r="M3578" s="807" t="s">
        <v>2480</v>
      </c>
    </row>
    <row r="3579" spans="1:13">
      <c r="A3579" s="733"/>
      <c r="B3579" s="731"/>
      <c r="C3579" s="911"/>
      <c r="D3579" s="911"/>
      <c r="E3579" s="911"/>
      <c r="F3579" s="732"/>
      <c r="G3579" s="732"/>
      <c r="H3579" s="732"/>
      <c r="I3579" s="732"/>
      <c r="J3579" s="732"/>
      <c r="K3579" s="732"/>
      <c r="L3579" s="732"/>
      <c r="M3579" s="911"/>
    </row>
    <row r="3580" spans="1:13">
      <c r="A3580" s="733"/>
      <c r="B3580" s="731"/>
      <c r="C3580" s="911"/>
      <c r="D3580" s="911"/>
      <c r="E3580" s="911"/>
      <c r="F3580" s="732"/>
      <c r="G3580" s="732"/>
      <c r="H3580" s="732"/>
      <c r="I3580" s="732"/>
      <c r="J3580" s="732"/>
      <c r="K3580" s="732"/>
      <c r="L3580" s="732"/>
      <c r="M3580" s="911"/>
    </row>
    <row r="3581" spans="1:13">
      <c r="A3581" s="733"/>
      <c r="B3581" s="731"/>
      <c r="C3581" s="911"/>
      <c r="D3581" s="911"/>
      <c r="E3581" s="911"/>
      <c r="F3581" s="732"/>
      <c r="G3581" s="732"/>
      <c r="H3581" s="732"/>
      <c r="I3581" s="732"/>
      <c r="J3581" s="732"/>
      <c r="K3581" s="732"/>
      <c r="L3581" s="732"/>
      <c r="M3581" s="911"/>
    </row>
    <row r="3582" spans="1:13" ht="15" customHeight="1">
      <c r="A3582" s="1676" t="s">
        <v>907</v>
      </c>
      <c r="B3582" s="1676"/>
      <c r="C3582" s="1676"/>
      <c r="D3582" s="1676"/>
      <c r="E3582" s="1676"/>
      <c r="F3582" s="1676"/>
      <c r="G3582" s="1676"/>
      <c r="H3582" s="1676"/>
      <c r="I3582" s="1676"/>
      <c r="J3582" s="1676"/>
      <c r="K3582" s="1676"/>
      <c r="L3582" s="1676"/>
      <c r="M3582" s="1676"/>
    </row>
    <row r="3583" spans="1:13" ht="15" customHeight="1">
      <c r="A3583" s="1661" t="s">
        <v>908</v>
      </c>
      <c r="B3583" s="1661"/>
      <c r="C3583" s="1661"/>
      <c r="D3583" s="1661"/>
      <c r="E3583" s="1661"/>
      <c r="F3583" s="1661"/>
      <c r="G3583" s="1661"/>
      <c r="H3583" s="1661"/>
      <c r="I3583" s="1661"/>
      <c r="J3583" s="1661"/>
      <c r="K3583" s="1661"/>
      <c r="L3583" s="1661"/>
      <c r="M3583" s="1661"/>
    </row>
    <row r="3584" spans="1:13" ht="15">
      <c r="A3584" s="1694" t="s">
        <v>2468</v>
      </c>
      <c r="B3584" s="1694"/>
      <c r="C3584" s="1694"/>
      <c r="D3584" s="1694"/>
      <c r="E3584" s="1694"/>
      <c r="F3584" s="1694"/>
      <c r="G3584" s="1694"/>
      <c r="H3584" s="1694"/>
      <c r="I3584" s="1694"/>
      <c r="J3584" s="1694"/>
      <c r="K3584" s="1694"/>
      <c r="L3584" s="1694"/>
      <c r="M3584" s="748"/>
    </row>
    <row r="3585" spans="1:13" ht="15">
      <c r="A3585" s="1663" t="s">
        <v>2469</v>
      </c>
      <c r="B3585" s="1663"/>
      <c r="C3585" s="1663"/>
      <c r="D3585" s="1663"/>
      <c r="E3585" s="1663"/>
      <c r="F3585" s="1663"/>
      <c r="G3585" s="1663"/>
      <c r="H3585" s="1663"/>
      <c r="I3585" s="1663"/>
      <c r="J3585" s="1663"/>
      <c r="K3585" s="1663"/>
      <c r="L3585" s="1663"/>
      <c r="M3585" s="748"/>
    </row>
    <row r="3586" spans="1:13" ht="15">
      <c r="A3586" s="1683" t="s">
        <v>2470</v>
      </c>
      <c r="B3586" s="1683"/>
      <c r="C3586" s="1683"/>
      <c r="D3586" s="1683"/>
      <c r="E3586" s="1683"/>
      <c r="F3586" s="1683"/>
      <c r="G3586" s="1683"/>
      <c r="H3586" s="1683"/>
      <c r="I3586" s="1683"/>
      <c r="J3586" s="1683"/>
      <c r="K3586" s="1683"/>
      <c r="L3586" s="1683"/>
      <c r="M3586" s="748"/>
    </row>
    <row r="3587" spans="1:13">
      <c r="A3587" s="620" t="s">
        <v>910</v>
      </c>
      <c r="B3587" s="621" t="s">
        <v>1029</v>
      </c>
      <c r="C3587" s="620" t="s">
        <v>1030</v>
      </c>
      <c r="D3587" s="620" t="s">
        <v>1030</v>
      </c>
      <c r="E3587" s="620" t="s">
        <v>1031</v>
      </c>
      <c r="F3587" s="1657" t="s">
        <v>1032</v>
      </c>
      <c r="G3587" s="1658"/>
      <c r="H3587" s="622" t="s">
        <v>1033</v>
      </c>
      <c r="I3587" s="623" t="s">
        <v>1034</v>
      </c>
      <c r="J3587" s="620" t="s">
        <v>1035</v>
      </c>
      <c r="K3587" s="620" t="s">
        <v>1036</v>
      </c>
      <c r="L3587" s="620" t="s">
        <v>1037</v>
      </c>
      <c r="M3587" s="624" t="s">
        <v>1038</v>
      </c>
    </row>
    <row r="3588" spans="1:13">
      <c r="A3588" s="625"/>
      <c r="B3588" s="626" t="s">
        <v>1039</v>
      </c>
      <c r="C3588" s="625" t="s">
        <v>1040</v>
      </c>
      <c r="D3588" s="625" t="s">
        <v>1041</v>
      </c>
      <c r="E3588" s="625" t="s">
        <v>1042</v>
      </c>
      <c r="F3588" s="1659" t="s">
        <v>1043</v>
      </c>
      <c r="G3588" s="1660"/>
      <c r="H3588" s="627" t="s">
        <v>1044</v>
      </c>
      <c r="I3588" s="625" t="s">
        <v>6</v>
      </c>
      <c r="J3588" s="628" t="s">
        <v>1045</v>
      </c>
      <c r="K3588" s="629" t="s">
        <v>1046</v>
      </c>
      <c r="L3588" s="625" t="s">
        <v>1047</v>
      </c>
      <c r="M3588" s="628" t="s">
        <v>1048</v>
      </c>
    </row>
    <row r="3589" spans="1:13">
      <c r="A3589" s="625"/>
      <c r="B3589" s="626" t="s">
        <v>1049</v>
      </c>
      <c r="C3589" s="625"/>
      <c r="D3589" s="625"/>
      <c r="E3589" s="625"/>
      <c r="F3589" s="630" t="s">
        <v>1050</v>
      </c>
      <c r="G3589" s="630" t="s">
        <v>1051</v>
      </c>
      <c r="H3589" s="631" t="s">
        <v>1052</v>
      </c>
      <c r="I3589" s="629" t="s">
        <v>1053</v>
      </c>
      <c r="J3589" s="625" t="s">
        <v>6</v>
      </c>
      <c r="K3589" s="629"/>
      <c r="L3589" s="625" t="s">
        <v>1054</v>
      </c>
      <c r="M3589" s="632"/>
    </row>
    <row r="3590" spans="1:13">
      <c r="A3590" s="625"/>
      <c r="B3590" s="626"/>
      <c r="C3590" s="625"/>
      <c r="D3590" s="625"/>
      <c r="E3590" s="625"/>
      <c r="F3590" s="633" t="s">
        <v>1055</v>
      </c>
      <c r="G3590" s="634" t="s">
        <v>1055</v>
      </c>
      <c r="H3590" s="628" t="s">
        <v>1056</v>
      </c>
      <c r="I3590" s="629" t="s">
        <v>1057</v>
      </c>
      <c r="J3590" s="625" t="s">
        <v>1058</v>
      </c>
      <c r="K3590" s="635"/>
      <c r="L3590" s="636" t="s">
        <v>1059</v>
      </c>
      <c r="M3590" s="632"/>
    </row>
    <row r="3591" spans="1:13" ht="114.75">
      <c r="A3591" s="720">
        <v>3</v>
      </c>
      <c r="B3591" s="704" t="s">
        <v>2481</v>
      </c>
      <c r="C3591" s="1055" t="s">
        <v>2482</v>
      </c>
      <c r="D3591" s="694" t="s">
        <v>2483</v>
      </c>
      <c r="E3591" s="694" t="s">
        <v>2484</v>
      </c>
      <c r="F3591" s="696">
        <v>15</v>
      </c>
      <c r="G3591" s="696"/>
      <c r="H3591" s="696">
        <v>115</v>
      </c>
      <c r="I3591" s="696">
        <v>150</v>
      </c>
      <c r="J3591" s="696">
        <v>325</v>
      </c>
      <c r="K3591" s="696">
        <v>45</v>
      </c>
      <c r="L3591" s="728">
        <f>SUM(F3591:K3591)</f>
        <v>650</v>
      </c>
      <c r="M3591" s="694" t="s">
        <v>2485</v>
      </c>
    </row>
    <row r="3592" spans="1:13" ht="51">
      <c r="A3592" s="720">
        <v>4</v>
      </c>
      <c r="B3592" s="693" t="s">
        <v>2486</v>
      </c>
      <c r="C3592" s="694" t="s">
        <v>2487</v>
      </c>
      <c r="D3592" s="1055" t="s">
        <v>2488</v>
      </c>
      <c r="E3592" s="694" t="s">
        <v>2489</v>
      </c>
      <c r="F3592" s="696" t="s">
        <v>1077</v>
      </c>
      <c r="G3592" s="693"/>
      <c r="H3592" s="1056"/>
      <c r="I3592" s="880"/>
      <c r="J3592" s="1009"/>
      <c r="K3592" s="693"/>
      <c r="L3592" s="696"/>
      <c r="M3592" s="694" t="s">
        <v>2490</v>
      </c>
    </row>
    <row r="3593" spans="1:13" ht="51">
      <c r="A3593" s="1048">
        <v>5</v>
      </c>
      <c r="B3593" s="742" t="s">
        <v>2476</v>
      </c>
      <c r="C3593" s="1057" t="s">
        <v>2491</v>
      </c>
      <c r="D3593" s="920" t="s">
        <v>2492</v>
      </c>
      <c r="E3593" s="1058" t="s">
        <v>2493</v>
      </c>
      <c r="F3593" s="1059" t="s">
        <v>1077</v>
      </c>
      <c r="G3593" s="1048"/>
      <c r="H3593" s="1048"/>
      <c r="I3593" s="1048"/>
      <c r="J3593" s="1048"/>
      <c r="K3593" s="1060"/>
      <c r="L3593" s="1048"/>
      <c r="M3593" s="1061" t="s">
        <v>2494</v>
      </c>
    </row>
    <row r="3594" spans="1:13">
      <c r="A3594" s="720"/>
      <c r="B3594" s="1062"/>
      <c r="C3594" s="1038" t="s">
        <v>6</v>
      </c>
      <c r="D3594" s="1034"/>
      <c r="E3594" s="1063"/>
      <c r="F3594" s="997">
        <f>SUM(F3577:F3593)</f>
        <v>195</v>
      </c>
      <c r="G3594" s="997">
        <f t="shared" ref="G3594:K3594" si="26">SUM(G3577:G3593)</f>
        <v>0</v>
      </c>
      <c r="H3594" s="1064">
        <f t="shared" si="26"/>
        <v>1330</v>
      </c>
      <c r="I3594" s="997">
        <f t="shared" si="26"/>
        <v>1545</v>
      </c>
      <c r="J3594" s="997">
        <f t="shared" si="26"/>
        <v>4054</v>
      </c>
      <c r="K3594" s="997">
        <f t="shared" si="26"/>
        <v>1238</v>
      </c>
      <c r="L3594" s="1065"/>
      <c r="M3594" s="1066"/>
    </row>
    <row r="3595" spans="1:13">
      <c r="A3595" s="738"/>
      <c r="B3595" s="733"/>
      <c r="C3595" s="738"/>
      <c r="D3595" s="738"/>
      <c r="E3595" s="738"/>
      <c r="F3595" s="1067"/>
      <c r="G3595" s="1067"/>
      <c r="H3595" s="1067"/>
      <c r="I3595" s="1067"/>
      <c r="J3595" s="1067"/>
      <c r="K3595" s="1067"/>
      <c r="L3595" s="738"/>
      <c r="M3595" s="1068"/>
    </row>
    <row r="3596" spans="1:13">
      <c r="A3596" s="738"/>
      <c r="B3596" s="733"/>
      <c r="C3596" s="738"/>
      <c r="D3596" s="738"/>
      <c r="E3596" s="738"/>
      <c r="F3596" s="1067"/>
      <c r="G3596" s="1067"/>
      <c r="H3596" s="1067"/>
      <c r="I3596" s="1067"/>
      <c r="J3596" s="1067"/>
      <c r="K3596" s="1067"/>
      <c r="L3596" s="738"/>
      <c r="M3596" s="1068"/>
    </row>
    <row r="3597" spans="1:13">
      <c r="A3597" s="738"/>
      <c r="B3597" s="733"/>
      <c r="C3597" s="738"/>
      <c r="D3597" s="738"/>
      <c r="E3597" s="738"/>
      <c r="F3597" s="1067"/>
      <c r="G3597" s="1067"/>
      <c r="H3597" s="1067"/>
      <c r="I3597" s="1067"/>
      <c r="J3597" s="1067"/>
      <c r="K3597" s="1067"/>
      <c r="L3597" s="738"/>
      <c r="M3597" s="1068"/>
    </row>
    <row r="3598" spans="1:13">
      <c r="A3598" s="738"/>
      <c r="B3598" s="733"/>
      <c r="C3598" s="738"/>
      <c r="D3598" s="738"/>
      <c r="E3598" s="738"/>
      <c r="F3598" s="1067"/>
      <c r="G3598" s="1067"/>
      <c r="H3598" s="1067"/>
      <c r="I3598" s="1067"/>
      <c r="J3598" s="1067"/>
      <c r="K3598" s="1067"/>
      <c r="L3598" s="738"/>
      <c r="M3598" s="1068"/>
    </row>
    <row r="3599" spans="1:13">
      <c r="A3599" s="738"/>
      <c r="B3599" s="733"/>
      <c r="C3599" s="738"/>
      <c r="D3599" s="738"/>
      <c r="E3599" s="738"/>
      <c r="F3599" s="1067"/>
      <c r="G3599" s="1067"/>
      <c r="H3599" s="1067"/>
      <c r="I3599" s="1067"/>
      <c r="J3599" s="1067"/>
      <c r="K3599" s="1067"/>
      <c r="L3599" s="738"/>
      <c r="M3599" s="1068"/>
    </row>
    <row r="3600" spans="1:13">
      <c r="A3600" s="738"/>
      <c r="B3600" s="733"/>
      <c r="C3600" s="738"/>
      <c r="D3600" s="738"/>
      <c r="E3600" s="738"/>
      <c r="F3600" s="1067"/>
      <c r="G3600" s="1067"/>
      <c r="H3600" s="1067"/>
      <c r="I3600" s="1067"/>
      <c r="J3600" s="1067"/>
      <c r="K3600" s="1067"/>
      <c r="L3600" s="738"/>
      <c r="M3600" s="1068"/>
    </row>
    <row r="3601" spans="1:13">
      <c r="A3601" s="738"/>
      <c r="B3601" s="733"/>
      <c r="C3601" s="738"/>
      <c r="D3601" s="738"/>
      <c r="E3601" s="738"/>
      <c r="F3601" s="1067"/>
      <c r="G3601" s="1067"/>
      <c r="H3601" s="1067"/>
      <c r="I3601" s="1067"/>
      <c r="J3601" s="1067"/>
      <c r="K3601" s="1067"/>
      <c r="L3601" s="738"/>
      <c r="M3601" s="1068"/>
    </row>
    <row r="3602" spans="1:13">
      <c r="A3602" s="738"/>
      <c r="B3602" s="733"/>
      <c r="C3602" s="738"/>
      <c r="D3602" s="738"/>
      <c r="E3602" s="738"/>
      <c r="F3602" s="1067"/>
      <c r="G3602" s="1067"/>
      <c r="H3602" s="1067"/>
      <c r="I3602" s="1067"/>
      <c r="J3602" s="1067"/>
      <c r="K3602" s="1067"/>
      <c r="L3602" s="738"/>
      <c r="M3602" s="1068"/>
    </row>
    <row r="3603" spans="1:13">
      <c r="A3603" s="738"/>
      <c r="B3603" s="733"/>
      <c r="C3603" s="738"/>
      <c r="D3603" s="738"/>
      <c r="E3603" s="738"/>
      <c r="F3603" s="1067"/>
      <c r="G3603" s="1067"/>
      <c r="H3603" s="1067"/>
      <c r="I3603" s="1067"/>
      <c r="J3603" s="1067"/>
      <c r="K3603" s="1067"/>
      <c r="L3603" s="738"/>
      <c r="M3603" s="1068"/>
    </row>
    <row r="3604" spans="1:13">
      <c r="A3604" s="738"/>
      <c r="B3604" s="733"/>
      <c r="C3604" s="738"/>
      <c r="D3604" s="738"/>
      <c r="E3604" s="738"/>
      <c r="F3604" s="1067"/>
      <c r="G3604" s="1067"/>
      <c r="H3604" s="1067"/>
      <c r="I3604" s="1067"/>
      <c r="J3604" s="1067"/>
      <c r="K3604" s="1067"/>
      <c r="L3604" s="738"/>
      <c r="M3604" s="1068"/>
    </row>
    <row r="3605" spans="1:13">
      <c r="A3605" s="738"/>
      <c r="B3605" s="733"/>
      <c r="C3605" s="738"/>
      <c r="D3605" s="738"/>
      <c r="E3605" s="738"/>
      <c r="F3605" s="1067"/>
      <c r="G3605" s="1067"/>
      <c r="H3605" s="1067"/>
      <c r="I3605" s="1067"/>
      <c r="J3605" s="1067"/>
      <c r="K3605" s="1067"/>
      <c r="L3605" s="738"/>
      <c r="M3605" s="1068"/>
    </row>
    <row r="3606" spans="1:13">
      <c r="A3606" s="738"/>
      <c r="B3606" s="733"/>
      <c r="C3606" s="738"/>
      <c r="D3606" s="738"/>
      <c r="E3606" s="738"/>
      <c r="F3606" s="1067"/>
      <c r="G3606" s="1067"/>
      <c r="H3606" s="1067"/>
      <c r="I3606" s="1067"/>
      <c r="J3606" s="1067"/>
      <c r="K3606" s="1067"/>
      <c r="L3606" s="738"/>
      <c r="M3606" s="1068"/>
    </row>
    <row r="3607" spans="1:13">
      <c r="A3607" s="738"/>
      <c r="B3607" s="733"/>
      <c r="C3607" s="738"/>
      <c r="D3607" s="738"/>
      <c r="E3607" s="738"/>
      <c r="F3607" s="1067"/>
      <c r="G3607" s="1067"/>
      <c r="H3607" s="1067"/>
      <c r="I3607" s="1067"/>
      <c r="J3607" s="1067"/>
      <c r="K3607" s="1067"/>
      <c r="L3607" s="738"/>
      <c r="M3607" s="1068"/>
    </row>
    <row r="3608" spans="1:13">
      <c r="A3608" s="738"/>
      <c r="B3608" s="733"/>
      <c r="C3608" s="738"/>
      <c r="D3608" s="738"/>
      <c r="E3608" s="738"/>
      <c r="F3608" s="1067"/>
      <c r="G3608" s="1067"/>
      <c r="H3608" s="1067"/>
      <c r="I3608" s="1067"/>
      <c r="J3608" s="1067"/>
      <c r="K3608" s="1067"/>
      <c r="L3608" s="738"/>
      <c r="M3608" s="1068"/>
    </row>
    <row r="3609" spans="1:13">
      <c r="A3609" s="738"/>
      <c r="B3609" s="733"/>
      <c r="C3609" s="738"/>
      <c r="D3609" s="738"/>
      <c r="E3609" s="738"/>
      <c r="F3609" s="1067"/>
      <c r="G3609" s="1067"/>
      <c r="H3609" s="1067"/>
      <c r="I3609" s="1067"/>
      <c r="J3609" s="1067"/>
      <c r="K3609" s="1067"/>
      <c r="L3609" s="738"/>
      <c r="M3609" s="1068"/>
    </row>
    <row r="3610" spans="1:13">
      <c r="A3610" s="738"/>
      <c r="B3610" s="733"/>
      <c r="C3610" s="738"/>
      <c r="D3610" s="738"/>
      <c r="E3610" s="738"/>
      <c r="F3610" s="1067"/>
      <c r="G3610" s="1067"/>
      <c r="H3610" s="1067"/>
      <c r="I3610" s="1067"/>
      <c r="J3610" s="1067"/>
      <c r="K3610" s="1067"/>
      <c r="L3610" s="738"/>
      <c r="M3610" s="1068"/>
    </row>
    <row r="3611" spans="1:13">
      <c r="A3611" s="738"/>
      <c r="B3611" s="733"/>
      <c r="C3611" s="738"/>
      <c r="D3611" s="738"/>
      <c r="E3611" s="738"/>
      <c r="F3611" s="1067"/>
      <c r="G3611" s="1067"/>
      <c r="H3611" s="1067"/>
      <c r="I3611" s="1067"/>
      <c r="J3611" s="1067"/>
      <c r="K3611" s="1067"/>
      <c r="L3611" s="738"/>
      <c r="M3611" s="1068"/>
    </row>
    <row r="3612" spans="1:13">
      <c r="A3612" s="738"/>
      <c r="B3612" s="733"/>
      <c r="C3612" s="738"/>
      <c r="D3612" s="738"/>
      <c r="E3612" s="738"/>
      <c r="F3612" s="1067"/>
      <c r="G3612" s="1067"/>
      <c r="H3612" s="1067"/>
      <c r="I3612" s="1067"/>
      <c r="J3612" s="1067"/>
      <c r="K3612" s="1067"/>
      <c r="L3612" s="738"/>
      <c r="M3612" s="1068"/>
    </row>
    <row r="3613" spans="1:13" ht="12.75" customHeight="1">
      <c r="A3613" s="1676" t="s">
        <v>907</v>
      </c>
      <c r="B3613" s="1676"/>
      <c r="C3613" s="1676"/>
      <c r="D3613" s="1676"/>
      <c r="E3613" s="1676"/>
      <c r="F3613" s="1676"/>
      <c r="G3613" s="1676"/>
      <c r="H3613" s="1676"/>
      <c r="I3613" s="1676"/>
      <c r="J3613" s="1676"/>
      <c r="K3613" s="1676"/>
      <c r="L3613" s="1676"/>
      <c r="M3613" s="1676"/>
    </row>
    <row r="3614" spans="1:13" ht="12.75" customHeight="1">
      <c r="A3614" s="1661" t="s">
        <v>908</v>
      </c>
      <c r="B3614" s="1661"/>
      <c r="C3614" s="1661"/>
      <c r="D3614" s="1661"/>
      <c r="E3614" s="1661"/>
      <c r="F3614" s="1661"/>
      <c r="G3614" s="1661"/>
      <c r="H3614" s="1661"/>
      <c r="I3614" s="1661"/>
      <c r="J3614" s="1661"/>
      <c r="K3614" s="1661"/>
      <c r="L3614" s="1661"/>
      <c r="M3614" s="1661"/>
    </row>
    <row r="3615" spans="1:13">
      <c r="A3615" s="1694" t="s">
        <v>2468</v>
      </c>
      <c r="B3615" s="1694"/>
      <c r="C3615" s="1694"/>
      <c r="D3615" s="1694"/>
      <c r="E3615" s="1694"/>
      <c r="F3615" s="1694"/>
      <c r="G3615" s="1694"/>
      <c r="H3615" s="1694"/>
      <c r="I3615" s="1694"/>
      <c r="J3615" s="1694"/>
      <c r="K3615" s="1694"/>
      <c r="L3615" s="1694"/>
      <c r="M3615" s="1069"/>
    </row>
    <row r="3616" spans="1:13" ht="12.75" customHeight="1">
      <c r="A3616" s="1663" t="s">
        <v>2495</v>
      </c>
      <c r="B3616" s="1663"/>
      <c r="C3616" s="1663"/>
      <c r="D3616" s="1663"/>
      <c r="E3616" s="1663"/>
      <c r="F3616" s="1663"/>
      <c r="G3616" s="1663"/>
      <c r="H3616" s="1663"/>
      <c r="I3616" s="1663"/>
      <c r="J3616" s="1663"/>
      <c r="K3616" s="1663"/>
      <c r="L3616" s="1663"/>
      <c r="M3616" s="1069"/>
    </row>
    <row r="3617" spans="1:13">
      <c r="A3617" s="1683" t="s">
        <v>2496</v>
      </c>
      <c r="B3617" s="1683"/>
      <c r="C3617" s="1683"/>
      <c r="D3617" s="1683"/>
      <c r="E3617" s="1683"/>
      <c r="F3617" s="1683"/>
      <c r="G3617" s="1683"/>
      <c r="H3617" s="1683"/>
      <c r="I3617" s="1683"/>
      <c r="J3617" s="1683"/>
      <c r="K3617" s="1683"/>
      <c r="L3617" s="1683"/>
      <c r="M3617" s="1069"/>
    </row>
    <row r="3618" spans="1:13">
      <c r="A3618" s="620" t="s">
        <v>910</v>
      </c>
      <c r="B3618" s="621" t="s">
        <v>1029</v>
      </c>
      <c r="C3618" s="620" t="s">
        <v>1030</v>
      </c>
      <c r="D3618" s="620" t="s">
        <v>1030</v>
      </c>
      <c r="E3618" s="620" t="s">
        <v>1031</v>
      </c>
      <c r="F3618" s="1657" t="s">
        <v>1032</v>
      </c>
      <c r="G3618" s="1658"/>
      <c r="H3618" s="622" t="s">
        <v>1033</v>
      </c>
      <c r="I3618" s="623" t="s">
        <v>1034</v>
      </c>
      <c r="J3618" s="620" t="s">
        <v>1035</v>
      </c>
      <c r="K3618" s="620" t="s">
        <v>1036</v>
      </c>
      <c r="L3618" s="620" t="s">
        <v>1037</v>
      </c>
      <c r="M3618" s="624" t="s">
        <v>1038</v>
      </c>
    </row>
    <row r="3619" spans="1:13" ht="12.75" customHeight="1">
      <c r="A3619" s="625"/>
      <c r="B3619" s="626" t="s">
        <v>1039</v>
      </c>
      <c r="C3619" s="625" t="s">
        <v>1040</v>
      </c>
      <c r="D3619" s="625" t="s">
        <v>1041</v>
      </c>
      <c r="E3619" s="625" t="s">
        <v>1042</v>
      </c>
      <c r="F3619" s="1659" t="s">
        <v>1043</v>
      </c>
      <c r="G3619" s="1660"/>
      <c r="H3619" s="627" t="s">
        <v>1044</v>
      </c>
      <c r="I3619" s="625" t="s">
        <v>6</v>
      </c>
      <c r="J3619" s="628" t="s">
        <v>1045</v>
      </c>
      <c r="K3619" s="629" t="s">
        <v>1046</v>
      </c>
      <c r="L3619" s="625" t="s">
        <v>1047</v>
      </c>
      <c r="M3619" s="628" t="s">
        <v>1048</v>
      </c>
    </row>
    <row r="3620" spans="1:13">
      <c r="A3620" s="625"/>
      <c r="B3620" s="626" t="s">
        <v>1049</v>
      </c>
      <c r="C3620" s="625"/>
      <c r="D3620" s="625"/>
      <c r="E3620" s="625"/>
      <c r="F3620" s="630" t="s">
        <v>1050</v>
      </c>
      <c r="G3620" s="630" t="s">
        <v>1051</v>
      </c>
      <c r="H3620" s="631" t="s">
        <v>1052</v>
      </c>
      <c r="I3620" s="629" t="s">
        <v>1053</v>
      </c>
      <c r="J3620" s="625" t="s">
        <v>6</v>
      </c>
      <c r="K3620" s="629"/>
      <c r="L3620" s="625" t="s">
        <v>1054</v>
      </c>
      <c r="M3620" s="632"/>
    </row>
    <row r="3621" spans="1:13">
      <c r="A3621" s="625"/>
      <c r="B3621" s="626"/>
      <c r="C3621" s="625"/>
      <c r="D3621" s="625"/>
      <c r="E3621" s="625"/>
      <c r="F3621" s="633" t="s">
        <v>1055</v>
      </c>
      <c r="G3621" s="634" t="s">
        <v>1055</v>
      </c>
      <c r="H3621" s="628" t="s">
        <v>1056</v>
      </c>
      <c r="I3621" s="629" t="s">
        <v>1057</v>
      </c>
      <c r="J3621" s="625" t="s">
        <v>1058</v>
      </c>
      <c r="K3621" s="635"/>
      <c r="L3621" s="636" t="s">
        <v>1059</v>
      </c>
      <c r="M3621" s="632"/>
    </row>
    <row r="3622" spans="1:13" ht="63.75">
      <c r="A3622" s="739">
        <v>1</v>
      </c>
      <c r="B3622" s="739" t="s">
        <v>2497</v>
      </c>
      <c r="C3622" s="739" t="s">
        <v>2498</v>
      </c>
      <c r="D3622" s="705" t="s">
        <v>2499</v>
      </c>
      <c r="E3622" s="693" t="s">
        <v>2500</v>
      </c>
      <c r="F3622" s="721">
        <v>10</v>
      </c>
      <c r="G3622" s="696"/>
      <c r="H3622" s="721">
        <v>30</v>
      </c>
      <c r="I3622" s="721">
        <v>30</v>
      </c>
      <c r="J3622" s="696">
        <v>30</v>
      </c>
      <c r="K3622" s="696"/>
      <c r="L3622" s="693"/>
      <c r="M3622" s="739" t="s">
        <v>2501</v>
      </c>
    </row>
    <row r="3623" spans="1:13" ht="102">
      <c r="A3623" s="742"/>
      <c r="B3623" s="742"/>
      <c r="C3623" s="742"/>
      <c r="D3623" s="695" t="s">
        <v>2502</v>
      </c>
      <c r="E3623" s="695" t="s">
        <v>2503</v>
      </c>
      <c r="F3623" s="721">
        <v>5</v>
      </c>
      <c r="G3623" s="721"/>
      <c r="H3623" s="721">
        <v>20</v>
      </c>
      <c r="I3623" s="721">
        <v>25</v>
      </c>
      <c r="J3623" s="721">
        <v>25</v>
      </c>
      <c r="K3623" s="721"/>
      <c r="L3623" s="704"/>
      <c r="M3623" s="695" t="s">
        <v>2504</v>
      </c>
    </row>
    <row r="3624" spans="1:13" ht="63.75">
      <c r="A3624" s="743"/>
      <c r="B3624" s="743"/>
      <c r="C3624" s="743"/>
      <c r="D3624" s="695" t="s">
        <v>2505</v>
      </c>
      <c r="E3624" s="701" t="s">
        <v>2506</v>
      </c>
      <c r="F3624" s="721">
        <v>2</v>
      </c>
      <c r="G3624" s="721"/>
      <c r="H3624" s="721">
        <v>6</v>
      </c>
      <c r="I3624" s="721">
        <v>6</v>
      </c>
      <c r="J3624" s="721">
        <v>6</v>
      </c>
      <c r="K3624" s="696"/>
      <c r="L3624" s="693"/>
      <c r="M3624" s="695" t="s">
        <v>2507</v>
      </c>
    </row>
    <row r="3625" spans="1:13" ht="51">
      <c r="A3625" s="1070">
        <v>2</v>
      </c>
      <c r="B3625" s="956" t="s">
        <v>2508</v>
      </c>
      <c r="C3625" s="956" t="s">
        <v>2509</v>
      </c>
      <c r="D3625" s="695" t="s">
        <v>2510</v>
      </c>
      <c r="E3625" s="956" t="s">
        <v>2511</v>
      </c>
      <c r="F3625" s="957">
        <v>3.548</v>
      </c>
      <c r="G3625" s="957"/>
      <c r="H3625" s="957">
        <v>4.548</v>
      </c>
      <c r="I3625" s="957">
        <v>4.548</v>
      </c>
      <c r="J3625" s="957">
        <v>4.548</v>
      </c>
      <c r="K3625" s="693"/>
      <c r="L3625" s="1070"/>
      <c r="M3625" s="695" t="s">
        <v>2512</v>
      </c>
    </row>
    <row r="3626" spans="1:13" ht="51">
      <c r="A3626" s="693">
        <v>3</v>
      </c>
      <c r="B3626" s="693" t="s">
        <v>2513</v>
      </c>
      <c r="C3626" s="701" t="s">
        <v>2514</v>
      </c>
      <c r="D3626" s="701" t="s">
        <v>2515</v>
      </c>
      <c r="E3626" s="701" t="s">
        <v>2516</v>
      </c>
      <c r="F3626" s="721">
        <v>3</v>
      </c>
      <c r="G3626" s="721"/>
      <c r="H3626" s="721">
        <v>3</v>
      </c>
      <c r="I3626" s="721">
        <v>3</v>
      </c>
      <c r="J3626" s="721">
        <v>3</v>
      </c>
      <c r="K3626" s="696"/>
      <c r="L3626" s="693"/>
      <c r="M3626" s="1014" t="s">
        <v>2517</v>
      </c>
    </row>
    <row r="3627" spans="1:13" ht="63.75">
      <c r="A3627" s="693">
        <v>4</v>
      </c>
      <c r="B3627" s="1071" t="s">
        <v>2518</v>
      </c>
      <c r="C3627" s="701" t="s">
        <v>1348</v>
      </c>
      <c r="D3627" s="701" t="s">
        <v>2519</v>
      </c>
      <c r="E3627" s="701" t="s">
        <v>2520</v>
      </c>
      <c r="F3627" s="721">
        <v>5</v>
      </c>
      <c r="G3627" s="721"/>
      <c r="H3627" s="721">
        <v>5</v>
      </c>
      <c r="I3627" s="721"/>
      <c r="J3627" s="721">
        <v>5</v>
      </c>
      <c r="K3627" s="693"/>
      <c r="L3627" s="693"/>
      <c r="M3627" s="701" t="s">
        <v>2521</v>
      </c>
    </row>
    <row r="3628" spans="1:13" ht="51">
      <c r="A3628" s="693">
        <v>5</v>
      </c>
      <c r="B3628" s="693" t="s">
        <v>2522</v>
      </c>
      <c r="C3628" s="694" t="s">
        <v>2523</v>
      </c>
      <c r="D3628" s="695" t="s">
        <v>2524</v>
      </c>
      <c r="E3628" s="695" t="s">
        <v>2525</v>
      </c>
      <c r="F3628" s="721">
        <v>10</v>
      </c>
      <c r="G3628" s="721"/>
      <c r="H3628" s="721">
        <v>20</v>
      </c>
      <c r="I3628" s="721">
        <v>40</v>
      </c>
      <c r="J3628" s="721">
        <v>40</v>
      </c>
      <c r="K3628" s="721"/>
      <c r="L3628" s="693"/>
      <c r="M3628" s="695" t="s">
        <v>2526</v>
      </c>
    </row>
    <row r="3629" spans="1:13">
      <c r="A3629" s="731"/>
      <c r="B3629" s="731"/>
      <c r="C3629" s="911"/>
      <c r="D3629" s="819"/>
      <c r="E3629" s="819"/>
      <c r="F3629" s="820"/>
      <c r="G3629" s="820"/>
      <c r="H3629" s="820"/>
      <c r="I3629" s="820"/>
      <c r="J3629" s="820"/>
      <c r="K3629" s="820"/>
      <c r="L3629" s="731"/>
      <c r="M3629" s="819"/>
    </row>
    <row r="3630" spans="1:13">
      <c r="A3630" s="731"/>
      <c r="B3630" s="731"/>
      <c r="C3630" s="911"/>
      <c r="D3630" s="819"/>
      <c r="E3630" s="819"/>
      <c r="F3630" s="820"/>
      <c r="G3630" s="820"/>
      <c r="H3630" s="820"/>
      <c r="I3630" s="820"/>
      <c r="J3630" s="820"/>
      <c r="K3630" s="820"/>
      <c r="L3630" s="731"/>
      <c r="M3630" s="819"/>
    </row>
    <row r="3631" spans="1:13" ht="12.75" customHeight="1">
      <c r="A3631" s="1676" t="s">
        <v>907</v>
      </c>
      <c r="B3631" s="1676"/>
      <c r="C3631" s="1676"/>
      <c r="D3631" s="1676"/>
      <c r="E3631" s="1676"/>
      <c r="F3631" s="1676"/>
      <c r="G3631" s="1676"/>
      <c r="H3631" s="1676"/>
      <c r="I3631" s="1676"/>
      <c r="J3631" s="1676"/>
      <c r="K3631" s="1676"/>
      <c r="L3631" s="1676"/>
      <c r="M3631" s="1676"/>
    </row>
    <row r="3632" spans="1:13" ht="12.75" customHeight="1">
      <c r="A3632" s="1661" t="s">
        <v>908</v>
      </c>
      <c r="B3632" s="1661"/>
      <c r="C3632" s="1661"/>
      <c r="D3632" s="1661"/>
      <c r="E3632" s="1661"/>
      <c r="F3632" s="1661"/>
      <c r="G3632" s="1661"/>
      <c r="H3632" s="1661"/>
      <c r="I3632" s="1661"/>
      <c r="J3632" s="1661"/>
      <c r="K3632" s="1661"/>
      <c r="L3632" s="1661"/>
      <c r="M3632" s="1661"/>
    </row>
    <row r="3633" spans="1:13">
      <c r="A3633" s="1694" t="s">
        <v>2468</v>
      </c>
      <c r="B3633" s="1694"/>
      <c r="C3633" s="1694"/>
      <c r="D3633" s="1694"/>
      <c r="E3633" s="1694"/>
      <c r="F3633" s="1694"/>
      <c r="G3633" s="1694"/>
      <c r="H3633" s="1694"/>
      <c r="I3633" s="1694"/>
      <c r="J3633" s="1694"/>
      <c r="K3633" s="1694"/>
      <c r="L3633" s="1694"/>
      <c r="M3633" s="1069"/>
    </row>
    <row r="3634" spans="1:13" ht="12.75" customHeight="1">
      <c r="A3634" s="1663" t="s">
        <v>2495</v>
      </c>
      <c r="B3634" s="1663"/>
      <c r="C3634" s="1663"/>
      <c r="D3634" s="1663"/>
      <c r="E3634" s="1663"/>
      <c r="F3634" s="1663"/>
      <c r="G3634" s="1663"/>
      <c r="H3634" s="1663"/>
      <c r="I3634" s="1663"/>
      <c r="J3634" s="1663"/>
      <c r="K3634" s="1663"/>
      <c r="L3634" s="1663"/>
      <c r="M3634" s="1069"/>
    </row>
    <row r="3635" spans="1:13">
      <c r="A3635" s="1683" t="s">
        <v>2496</v>
      </c>
      <c r="B3635" s="1683"/>
      <c r="C3635" s="1683"/>
      <c r="D3635" s="1683"/>
      <c r="E3635" s="1683"/>
      <c r="F3635" s="1683"/>
      <c r="G3635" s="1683"/>
      <c r="H3635" s="1683"/>
      <c r="I3635" s="1683"/>
      <c r="J3635" s="1683"/>
      <c r="K3635" s="1683"/>
      <c r="L3635" s="1683"/>
      <c r="M3635" s="1069"/>
    </row>
    <row r="3636" spans="1:13">
      <c r="A3636" s="620" t="s">
        <v>910</v>
      </c>
      <c r="B3636" s="621" t="s">
        <v>1029</v>
      </c>
      <c r="C3636" s="620" t="s">
        <v>1030</v>
      </c>
      <c r="D3636" s="620" t="s">
        <v>1030</v>
      </c>
      <c r="E3636" s="620" t="s">
        <v>1031</v>
      </c>
      <c r="F3636" s="1657" t="s">
        <v>1032</v>
      </c>
      <c r="G3636" s="1658"/>
      <c r="H3636" s="622" t="s">
        <v>1033</v>
      </c>
      <c r="I3636" s="623" t="s">
        <v>1034</v>
      </c>
      <c r="J3636" s="620" t="s">
        <v>1035</v>
      </c>
      <c r="K3636" s="620" t="s">
        <v>1036</v>
      </c>
      <c r="L3636" s="620" t="s">
        <v>1037</v>
      </c>
      <c r="M3636" s="624" t="s">
        <v>1038</v>
      </c>
    </row>
    <row r="3637" spans="1:13" ht="12.75" customHeight="1">
      <c r="A3637" s="625"/>
      <c r="B3637" s="626" t="s">
        <v>1039</v>
      </c>
      <c r="C3637" s="625" t="s">
        <v>1040</v>
      </c>
      <c r="D3637" s="625" t="s">
        <v>1041</v>
      </c>
      <c r="E3637" s="625" t="s">
        <v>1042</v>
      </c>
      <c r="F3637" s="1659" t="s">
        <v>1043</v>
      </c>
      <c r="G3637" s="1660"/>
      <c r="H3637" s="627" t="s">
        <v>1044</v>
      </c>
      <c r="I3637" s="625" t="s">
        <v>6</v>
      </c>
      <c r="J3637" s="628" t="s">
        <v>1045</v>
      </c>
      <c r="K3637" s="629" t="s">
        <v>1046</v>
      </c>
      <c r="L3637" s="625" t="s">
        <v>1047</v>
      </c>
      <c r="M3637" s="628" t="s">
        <v>1048</v>
      </c>
    </row>
    <row r="3638" spans="1:13">
      <c r="A3638" s="625"/>
      <c r="B3638" s="626" t="s">
        <v>1049</v>
      </c>
      <c r="C3638" s="625"/>
      <c r="D3638" s="625"/>
      <c r="E3638" s="625"/>
      <c r="F3638" s="630" t="s">
        <v>1050</v>
      </c>
      <c r="G3638" s="630" t="s">
        <v>1051</v>
      </c>
      <c r="H3638" s="631" t="s">
        <v>1052</v>
      </c>
      <c r="I3638" s="629" t="s">
        <v>1053</v>
      </c>
      <c r="J3638" s="625" t="s">
        <v>6</v>
      </c>
      <c r="K3638" s="629"/>
      <c r="L3638" s="625" t="s">
        <v>1054</v>
      </c>
      <c r="M3638" s="632"/>
    </row>
    <row r="3639" spans="1:13">
      <c r="A3639" s="625"/>
      <c r="B3639" s="626"/>
      <c r="C3639" s="625"/>
      <c r="D3639" s="625"/>
      <c r="E3639" s="625"/>
      <c r="F3639" s="633" t="s">
        <v>1055</v>
      </c>
      <c r="G3639" s="634" t="s">
        <v>1055</v>
      </c>
      <c r="H3639" s="628" t="s">
        <v>1056</v>
      </c>
      <c r="I3639" s="629" t="s">
        <v>1057</v>
      </c>
      <c r="J3639" s="625" t="s">
        <v>1058</v>
      </c>
      <c r="K3639" s="635"/>
      <c r="L3639" s="636" t="s">
        <v>1059</v>
      </c>
      <c r="M3639" s="632"/>
    </row>
    <row r="3640" spans="1:13" ht="51">
      <c r="A3640" s="739"/>
      <c r="B3640" s="739"/>
      <c r="C3640" s="803"/>
      <c r="D3640" s="693" t="s">
        <v>2527</v>
      </c>
      <c r="E3640" s="693" t="s">
        <v>2528</v>
      </c>
      <c r="F3640" s="721">
        <v>10</v>
      </c>
      <c r="G3640" s="721"/>
      <c r="H3640" s="721">
        <v>10</v>
      </c>
      <c r="I3640" s="721">
        <v>35</v>
      </c>
      <c r="J3640" s="721">
        <v>35</v>
      </c>
      <c r="K3640" s="696"/>
      <c r="L3640" s="693"/>
      <c r="M3640" s="693" t="s">
        <v>2529</v>
      </c>
    </row>
    <row r="3641" spans="1:13" ht="51">
      <c r="A3641" s="743"/>
      <c r="B3641" s="743"/>
      <c r="C3641" s="906"/>
      <c r="D3641" s="694" t="s">
        <v>2530</v>
      </c>
      <c r="E3641" s="693" t="s">
        <v>2531</v>
      </c>
      <c r="F3641" s="933">
        <v>15</v>
      </c>
      <c r="G3641" s="721"/>
      <c r="H3641" s="721">
        <v>50</v>
      </c>
      <c r="I3641" s="721">
        <v>110</v>
      </c>
      <c r="J3641" s="721">
        <v>110</v>
      </c>
      <c r="K3641" s="696"/>
      <c r="L3641" s="693"/>
      <c r="M3641" s="694" t="s">
        <v>2532</v>
      </c>
    </row>
    <row r="3642" spans="1:13" ht="38.25">
      <c r="A3642" s="739"/>
      <c r="B3642" s="638"/>
      <c r="C3642" s="1072"/>
      <c r="D3642" s="693" t="s">
        <v>2533</v>
      </c>
      <c r="E3642" s="693" t="s">
        <v>2534</v>
      </c>
      <c r="F3642" s="721">
        <v>10</v>
      </c>
      <c r="G3642" s="721"/>
      <c r="H3642" s="721">
        <v>20</v>
      </c>
      <c r="I3642" s="721">
        <v>95</v>
      </c>
      <c r="J3642" s="721">
        <v>95</v>
      </c>
      <c r="K3642" s="693"/>
      <c r="L3642" s="693"/>
      <c r="M3642" s="693" t="s">
        <v>2535</v>
      </c>
    </row>
    <row r="3643" spans="1:13" ht="38.25">
      <c r="A3643" s="743"/>
      <c r="B3643" s="656"/>
      <c r="C3643" s="1073"/>
      <c r="D3643" s="693" t="s">
        <v>2536</v>
      </c>
      <c r="E3643" s="693" t="s">
        <v>2537</v>
      </c>
      <c r="F3643" s="721">
        <v>7</v>
      </c>
      <c r="G3643" s="721"/>
      <c r="H3643" s="721">
        <v>10</v>
      </c>
      <c r="I3643" s="721">
        <v>10</v>
      </c>
      <c r="J3643" s="721">
        <v>10</v>
      </c>
      <c r="K3643" s="693"/>
      <c r="L3643" s="693"/>
      <c r="M3643" s="703" t="s">
        <v>2538</v>
      </c>
    </row>
    <row r="3644" spans="1:13" ht="51">
      <c r="A3644" s="803">
        <v>6</v>
      </c>
      <c r="B3644" s="803" t="s">
        <v>2539</v>
      </c>
      <c r="C3644" s="803" t="s">
        <v>2540</v>
      </c>
      <c r="D3644" s="694" t="s">
        <v>2541</v>
      </c>
      <c r="E3644" s="694" t="s">
        <v>2542</v>
      </c>
      <c r="F3644" s="821">
        <v>4</v>
      </c>
      <c r="G3644" s="821"/>
      <c r="H3644" s="821">
        <v>10</v>
      </c>
      <c r="I3644" s="821">
        <v>10</v>
      </c>
      <c r="J3644" s="821">
        <v>10</v>
      </c>
      <c r="K3644" s="694"/>
      <c r="L3644" s="694"/>
      <c r="M3644" s="694" t="s">
        <v>2543</v>
      </c>
    </row>
    <row r="3645" spans="1:13" ht="38.25">
      <c r="A3645" s="906"/>
      <c r="B3645" s="906"/>
      <c r="C3645" s="906"/>
      <c r="D3645" s="695" t="s">
        <v>2544</v>
      </c>
      <c r="E3645" s="695" t="s">
        <v>2545</v>
      </c>
      <c r="F3645" s="821">
        <v>5</v>
      </c>
      <c r="G3645" s="821"/>
      <c r="H3645" s="821">
        <v>8</v>
      </c>
      <c r="I3645" s="821">
        <v>8</v>
      </c>
      <c r="J3645" s="821">
        <v>8</v>
      </c>
      <c r="K3645" s="893"/>
      <c r="L3645" s="893"/>
      <c r="M3645" s="695" t="s">
        <v>2546</v>
      </c>
    </row>
    <row r="3646" spans="1:13" ht="51">
      <c r="A3646" s="803">
        <v>7</v>
      </c>
      <c r="B3646" s="803" t="s">
        <v>2547</v>
      </c>
      <c r="C3646" s="803" t="s">
        <v>2548</v>
      </c>
      <c r="D3646" s="695" t="s">
        <v>2549</v>
      </c>
      <c r="E3646" s="695" t="s">
        <v>2550</v>
      </c>
      <c r="F3646" s="821">
        <v>7</v>
      </c>
      <c r="G3646" s="821"/>
      <c r="H3646" s="821">
        <v>7</v>
      </c>
      <c r="I3646" s="821">
        <v>7</v>
      </c>
      <c r="J3646" s="821">
        <v>7</v>
      </c>
      <c r="K3646" s="893"/>
      <c r="L3646" s="893"/>
      <c r="M3646" s="694" t="s">
        <v>2551</v>
      </c>
    </row>
    <row r="3647" spans="1:13" ht="38.25">
      <c r="A3647" s="906"/>
      <c r="B3647" s="906"/>
      <c r="C3647" s="906"/>
      <c r="D3647" s="695" t="s">
        <v>2552</v>
      </c>
      <c r="E3647" s="695" t="s">
        <v>2553</v>
      </c>
      <c r="F3647" s="821">
        <v>12</v>
      </c>
      <c r="G3647" s="821"/>
      <c r="H3647" s="821">
        <v>15</v>
      </c>
      <c r="I3647" s="821">
        <v>15</v>
      </c>
      <c r="J3647" s="821">
        <v>15</v>
      </c>
      <c r="K3647" s="893"/>
      <c r="L3647" s="893"/>
      <c r="M3647" s="695" t="s">
        <v>2554</v>
      </c>
    </row>
    <row r="3648" spans="1:13" ht="51">
      <c r="A3648" s="695">
        <v>8</v>
      </c>
      <c r="B3648" s="694" t="s">
        <v>2555</v>
      </c>
      <c r="C3648" s="695" t="s">
        <v>2556</v>
      </c>
      <c r="D3648" s="695" t="s">
        <v>2557</v>
      </c>
      <c r="E3648" s="695" t="s">
        <v>2558</v>
      </c>
      <c r="F3648" s="821">
        <v>3</v>
      </c>
      <c r="G3648" s="821"/>
      <c r="H3648" s="821">
        <v>2.5</v>
      </c>
      <c r="I3648" s="821">
        <v>5</v>
      </c>
      <c r="J3648" s="821">
        <v>5</v>
      </c>
      <c r="K3648" s="695"/>
      <c r="L3648" s="695"/>
      <c r="M3648" s="695" t="s">
        <v>2559</v>
      </c>
    </row>
    <row r="3649" spans="1:13" ht="63.75">
      <c r="A3649" s="695">
        <v>9</v>
      </c>
      <c r="B3649" s="695" t="s">
        <v>2560</v>
      </c>
      <c r="C3649" s="695" t="s">
        <v>2561</v>
      </c>
      <c r="D3649" s="695" t="s">
        <v>2562</v>
      </c>
      <c r="E3649" s="695" t="s">
        <v>2563</v>
      </c>
      <c r="F3649" s="821">
        <v>3</v>
      </c>
      <c r="G3649" s="821"/>
      <c r="H3649" s="821">
        <v>5</v>
      </c>
      <c r="I3649" s="821">
        <v>5</v>
      </c>
      <c r="J3649" s="821">
        <v>5</v>
      </c>
      <c r="K3649" s="695"/>
      <c r="L3649" s="695"/>
      <c r="M3649" s="695" t="s">
        <v>2564</v>
      </c>
    </row>
    <row r="3650" spans="1:13" ht="12.75" customHeight="1">
      <c r="A3650" s="1676" t="s">
        <v>907</v>
      </c>
      <c r="B3650" s="1676"/>
      <c r="C3650" s="1676"/>
      <c r="D3650" s="1676"/>
      <c r="E3650" s="1676"/>
      <c r="F3650" s="1676"/>
      <c r="G3650" s="1676"/>
      <c r="H3650" s="1676"/>
      <c r="I3650" s="1676"/>
      <c r="J3650" s="1676"/>
      <c r="K3650" s="1676"/>
      <c r="L3650" s="1676"/>
      <c r="M3650" s="1676"/>
    </row>
    <row r="3651" spans="1:13" ht="12.75" customHeight="1">
      <c r="A3651" s="1661" t="s">
        <v>908</v>
      </c>
      <c r="B3651" s="1661"/>
      <c r="C3651" s="1661"/>
      <c r="D3651" s="1661"/>
      <c r="E3651" s="1661"/>
      <c r="F3651" s="1661"/>
      <c r="G3651" s="1661"/>
      <c r="H3651" s="1661"/>
      <c r="I3651" s="1661"/>
      <c r="J3651" s="1661"/>
      <c r="K3651" s="1661"/>
      <c r="L3651" s="1661"/>
      <c r="M3651" s="1661"/>
    </row>
    <row r="3652" spans="1:13">
      <c r="A3652" s="1694" t="s">
        <v>2468</v>
      </c>
      <c r="B3652" s="1694"/>
      <c r="C3652" s="1694"/>
      <c r="D3652" s="1694"/>
      <c r="E3652" s="1694"/>
      <c r="F3652" s="1694"/>
      <c r="G3652" s="1694"/>
      <c r="H3652" s="1694"/>
      <c r="I3652" s="1694"/>
      <c r="J3652" s="1694"/>
      <c r="K3652" s="1694"/>
      <c r="L3652" s="1694"/>
      <c r="M3652" s="1069"/>
    </row>
    <row r="3653" spans="1:13" ht="12.75" customHeight="1">
      <c r="A3653" s="1663" t="s">
        <v>2495</v>
      </c>
      <c r="B3653" s="1663"/>
      <c r="C3653" s="1663"/>
      <c r="D3653" s="1663"/>
      <c r="E3653" s="1663"/>
      <c r="F3653" s="1663"/>
      <c r="G3653" s="1663"/>
      <c r="H3653" s="1663"/>
      <c r="I3653" s="1663"/>
      <c r="J3653" s="1663"/>
      <c r="K3653" s="1663"/>
      <c r="L3653" s="1663"/>
      <c r="M3653" s="1069"/>
    </row>
    <row r="3654" spans="1:13">
      <c r="A3654" s="1683" t="s">
        <v>2496</v>
      </c>
      <c r="B3654" s="1683"/>
      <c r="C3654" s="1683"/>
      <c r="D3654" s="1683"/>
      <c r="E3654" s="1683"/>
      <c r="F3654" s="1683"/>
      <c r="G3654" s="1683"/>
      <c r="H3654" s="1683"/>
      <c r="I3654" s="1683"/>
      <c r="J3654" s="1683"/>
      <c r="K3654" s="1683"/>
      <c r="L3654" s="1683"/>
      <c r="M3654" s="1069"/>
    </row>
    <row r="3655" spans="1:13">
      <c r="A3655" s="620" t="s">
        <v>910</v>
      </c>
      <c r="B3655" s="621" t="s">
        <v>1029</v>
      </c>
      <c r="C3655" s="620" t="s">
        <v>1030</v>
      </c>
      <c r="D3655" s="620" t="s">
        <v>1030</v>
      </c>
      <c r="E3655" s="620" t="s">
        <v>1031</v>
      </c>
      <c r="F3655" s="1657" t="s">
        <v>1032</v>
      </c>
      <c r="G3655" s="1658"/>
      <c r="H3655" s="622" t="s">
        <v>1033</v>
      </c>
      <c r="I3655" s="623" t="s">
        <v>1034</v>
      </c>
      <c r="J3655" s="620" t="s">
        <v>1035</v>
      </c>
      <c r="K3655" s="620" t="s">
        <v>1036</v>
      </c>
      <c r="L3655" s="620" t="s">
        <v>1037</v>
      </c>
      <c r="M3655" s="624" t="s">
        <v>1038</v>
      </c>
    </row>
    <row r="3656" spans="1:13" ht="12.75" customHeight="1">
      <c r="A3656" s="625"/>
      <c r="B3656" s="626" t="s">
        <v>1039</v>
      </c>
      <c r="C3656" s="625" t="s">
        <v>1040</v>
      </c>
      <c r="D3656" s="625" t="s">
        <v>1041</v>
      </c>
      <c r="E3656" s="625" t="s">
        <v>1042</v>
      </c>
      <c r="F3656" s="1659" t="s">
        <v>1043</v>
      </c>
      <c r="G3656" s="1660"/>
      <c r="H3656" s="627" t="s">
        <v>1044</v>
      </c>
      <c r="I3656" s="625" t="s">
        <v>6</v>
      </c>
      <c r="J3656" s="628" t="s">
        <v>1045</v>
      </c>
      <c r="K3656" s="629" t="s">
        <v>1046</v>
      </c>
      <c r="L3656" s="625" t="s">
        <v>1047</v>
      </c>
      <c r="M3656" s="628" t="s">
        <v>1048</v>
      </c>
    </row>
    <row r="3657" spans="1:13">
      <c r="A3657" s="625"/>
      <c r="B3657" s="626" t="s">
        <v>1049</v>
      </c>
      <c r="C3657" s="625"/>
      <c r="D3657" s="625"/>
      <c r="E3657" s="625"/>
      <c r="F3657" s="630" t="s">
        <v>1050</v>
      </c>
      <c r="G3657" s="630" t="s">
        <v>1051</v>
      </c>
      <c r="H3657" s="631" t="s">
        <v>1052</v>
      </c>
      <c r="I3657" s="629" t="s">
        <v>1053</v>
      </c>
      <c r="J3657" s="625" t="s">
        <v>6</v>
      </c>
      <c r="K3657" s="629"/>
      <c r="L3657" s="625" t="s">
        <v>1054</v>
      </c>
      <c r="M3657" s="632"/>
    </row>
    <row r="3658" spans="1:13">
      <c r="A3658" s="625"/>
      <c r="B3658" s="626"/>
      <c r="C3658" s="625"/>
      <c r="D3658" s="625"/>
      <c r="E3658" s="625"/>
      <c r="F3658" s="633" t="s">
        <v>1055</v>
      </c>
      <c r="G3658" s="634" t="s">
        <v>1055</v>
      </c>
      <c r="H3658" s="628" t="s">
        <v>1056</v>
      </c>
      <c r="I3658" s="629" t="s">
        <v>1057</v>
      </c>
      <c r="J3658" s="625" t="s">
        <v>1058</v>
      </c>
      <c r="K3658" s="635"/>
      <c r="L3658" s="636" t="s">
        <v>1059</v>
      </c>
      <c r="M3658" s="632"/>
    </row>
    <row r="3659" spans="1:13" ht="51">
      <c r="A3659" s="1074">
        <v>10</v>
      </c>
      <c r="B3659" s="766" t="s">
        <v>2565</v>
      </c>
      <c r="C3659" s="766" t="s">
        <v>2566</v>
      </c>
      <c r="D3659" s="695" t="s">
        <v>2567</v>
      </c>
      <c r="E3659" s="695" t="s">
        <v>2568</v>
      </c>
      <c r="F3659" s="821">
        <v>1</v>
      </c>
      <c r="G3659" s="821"/>
      <c r="H3659" s="821">
        <v>10</v>
      </c>
      <c r="I3659" s="821">
        <v>20</v>
      </c>
      <c r="J3659" s="821">
        <v>20</v>
      </c>
      <c r="K3659" s="893"/>
      <c r="L3659" s="893"/>
      <c r="M3659" s="695" t="s">
        <v>2569</v>
      </c>
    </row>
    <row r="3660" spans="1:13" ht="51">
      <c r="A3660" s="1075"/>
      <c r="B3660" s="744"/>
      <c r="C3660" s="744"/>
      <c r="D3660" s="695" t="s">
        <v>2570</v>
      </c>
      <c r="E3660" s="695" t="s">
        <v>2571</v>
      </c>
      <c r="F3660" s="821">
        <v>2.452</v>
      </c>
      <c r="G3660" s="821"/>
      <c r="H3660" s="821">
        <v>3.452</v>
      </c>
      <c r="I3660" s="821">
        <v>3.452</v>
      </c>
      <c r="J3660" s="821">
        <v>3.452</v>
      </c>
      <c r="K3660" s="893"/>
      <c r="L3660" s="893"/>
      <c r="M3660" s="695" t="s">
        <v>2572</v>
      </c>
    </row>
    <row r="3661" spans="1:13" ht="51">
      <c r="A3661" s="893">
        <v>11</v>
      </c>
      <c r="B3661" s="695" t="s">
        <v>2573</v>
      </c>
      <c r="C3661" s="695" t="s">
        <v>2574</v>
      </c>
      <c r="D3661" s="885" t="s">
        <v>2575</v>
      </c>
      <c r="E3661" s="695" t="s">
        <v>2576</v>
      </c>
      <c r="F3661" s="821">
        <v>1</v>
      </c>
      <c r="G3661" s="821"/>
      <c r="H3661" s="821">
        <v>1.5</v>
      </c>
      <c r="I3661" s="821">
        <v>1.5</v>
      </c>
      <c r="J3661" s="821">
        <v>1.5</v>
      </c>
      <c r="K3661" s="893"/>
      <c r="L3661" s="893"/>
      <c r="M3661" s="885" t="s">
        <v>2577</v>
      </c>
    </row>
    <row r="3662" spans="1:13" ht="15">
      <c r="A3662" s="723"/>
      <c r="B3662" s="723"/>
      <c r="C3662" s="1076" t="s">
        <v>6</v>
      </c>
      <c r="D3662" s="723"/>
      <c r="E3662" s="723"/>
      <c r="F3662" s="997">
        <f>SUM(F3622:F3661)</f>
        <v>119</v>
      </c>
      <c r="G3662" s="997">
        <f>SUM(G3622:G3661)</f>
        <v>0</v>
      </c>
      <c r="H3662" s="997">
        <f>SUM(H3622:H3661)</f>
        <v>241</v>
      </c>
      <c r="I3662" s="997">
        <f>SUM(I3622:I3661)</f>
        <v>433.5</v>
      </c>
      <c r="J3662" s="997">
        <f>SUM(J3622:J3661)</f>
        <v>438.5</v>
      </c>
      <c r="K3662" s="997"/>
      <c r="L3662" s="723"/>
      <c r="M3662" s="723"/>
    </row>
    <row r="3663" spans="1:13" ht="15">
      <c r="A3663" s="725"/>
      <c r="B3663" s="725"/>
      <c r="C3663" s="736"/>
      <c r="D3663" s="725"/>
      <c r="E3663" s="725"/>
      <c r="F3663" s="1011"/>
      <c r="G3663" s="1011"/>
      <c r="H3663" s="1011"/>
      <c r="I3663" s="1011"/>
      <c r="J3663" s="1011"/>
      <c r="K3663" s="1011"/>
      <c r="L3663" s="725"/>
      <c r="M3663" s="725"/>
    </row>
    <row r="3664" spans="1:13" ht="15">
      <c r="A3664" s="725"/>
      <c r="B3664" s="725"/>
      <c r="C3664" s="736"/>
      <c r="D3664" s="725"/>
      <c r="E3664" s="725"/>
      <c r="F3664" s="1011"/>
      <c r="G3664" s="1011"/>
      <c r="H3664" s="1011"/>
      <c r="I3664" s="1011"/>
      <c r="J3664" s="1011"/>
      <c r="K3664" s="1011"/>
      <c r="L3664" s="725"/>
      <c r="M3664" s="725"/>
    </row>
    <row r="3665" spans="1:13" ht="15">
      <c r="A3665" s="725"/>
      <c r="B3665" s="725"/>
      <c r="C3665" s="736"/>
      <c r="D3665" s="725"/>
      <c r="E3665" s="725"/>
      <c r="F3665" s="1011"/>
      <c r="G3665" s="1011"/>
      <c r="H3665" s="1011"/>
      <c r="I3665" s="1011"/>
      <c r="J3665" s="1011"/>
      <c r="K3665" s="1011"/>
      <c r="L3665" s="725"/>
      <c r="M3665" s="725"/>
    </row>
    <row r="3666" spans="1:13" ht="15">
      <c r="A3666" s="725"/>
      <c r="B3666" s="725"/>
      <c r="C3666" s="736"/>
      <c r="D3666" s="725"/>
      <c r="E3666" s="725"/>
      <c r="F3666" s="1011"/>
      <c r="G3666" s="1011"/>
      <c r="H3666" s="1011"/>
      <c r="I3666" s="1011"/>
      <c r="J3666" s="1011"/>
      <c r="K3666" s="1011"/>
      <c r="L3666" s="725"/>
      <c r="M3666" s="725"/>
    </row>
    <row r="3667" spans="1:13" ht="15">
      <c r="A3667" s="725"/>
      <c r="B3667" s="725"/>
      <c r="C3667" s="736"/>
      <c r="D3667" s="725"/>
      <c r="E3667" s="725"/>
      <c r="F3667" s="1011"/>
      <c r="G3667" s="1011"/>
      <c r="H3667" s="1011"/>
      <c r="I3667" s="1011"/>
      <c r="J3667" s="1011"/>
      <c r="K3667" s="1011"/>
      <c r="L3667" s="725"/>
      <c r="M3667" s="725"/>
    </row>
    <row r="3668" spans="1:13" ht="15">
      <c r="A3668" s="725"/>
      <c r="B3668" s="725"/>
      <c r="C3668" s="736"/>
      <c r="D3668" s="725"/>
      <c r="E3668" s="725"/>
      <c r="F3668" s="1011"/>
      <c r="G3668" s="1011"/>
      <c r="H3668" s="1011"/>
      <c r="I3668" s="1011"/>
      <c r="J3668" s="1011"/>
      <c r="K3668" s="1011"/>
      <c r="L3668" s="725"/>
      <c r="M3668" s="725"/>
    </row>
    <row r="3669" spans="1:13" ht="15">
      <c r="A3669" s="725"/>
      <c r="B3669" s="725"/>
      <c r="C3669" s="736"/>
      <c r="D3669" s="725"/>
      <c r="E3669" s="725"/>
      <c r="F3669" s="1011"/>
      <c r="G3669" s="1011"/>
      <c r="H3669" s="1011"/>
      <c r="I3669" s="1011"/>
      <c r="J3669" s="1011"/>
      <c r="K3669" s="1011"/>
      <c r="L3669" s="725"/>
      <c r="M3669" s="725"/>
    </row>
    <row r="3670" spans="1:13" ht="15">
      <c r="A3670" s="725"/>
      <c r="B3670" s="725"/>
      <c r="C3670" s="736"/>
      <c r="D3670" s="725"/>
      <c r="E3670" s="725"/>
      <c r="F3670" s="1011"/>
      <c r="G3670" s="1011"/>
      <c r="H3670" s="1011"/>
      <c r="I3670" s="1011"/>
      <c r="J3670" s="1011"/>
      <c r="K3670" s="1011"/>
      <c r="L3670" s="725"/>
      <c r="M3670" s="725"/>
    </row>
    <row r="3671" spans="1:13" ht="15">
      <c r="A3671" s="725"/>
      <c r="B3671" s="725"/>
      <c r="C3671" s="736"/>
      <c r="D3671" s="725"/>
      <c r="E3671" s="725"/>
      <c r="F3671" s="1011"/>
      <c r="G3671" s="1011"/>
      <c r="H3671" s="1011"/>
      <c r="I3671" s="1011"/>
      <c r="J3671" s="1011"/>
      <c r="K3671" s="1011"/>
      <c r="L3671" s="725"/>
      <c r="M3671" s="725"/>
    </row>
    <row r="3672" spans="1:13" ht="15">
      <c r="A3672" s="725"/>
      <c r="B3672" s="725"/>
      <c r="C3672" s="736"/>
      <c r="D3672" s="725"/>
      <c r="E3672" s="725"/>
      <c r="F3672" s="1011"/>
      <c r="G3672" s="1011"/>
      <c r="H3672" s="1011"/>
      <c r="I3672" s="1011"/>
      <c r="J3672" s="1011"/>
      <c r="K3672" s="1011"/>
      <c r="L3672" s="725"/>
      <c r="M3672" s="725"/>
    </row>
    <row r="3673" spans="1:13" ht="15">
      <c r="A3673" s="725"/>
      <c r="B3673" s="725"/>
      <c r="C3673" s="736"/>
      <c r="D3673" s="725"/>
      <c r="E3673" s="725"/>
      <c r="F3673" s="1011"/>
      <c r="G3673" s="1011"/>
      <c r="H3673" s="1011"/>
      <c r="I3673" s="1011"/>
      <c r="J3673" s="1011"/>
      <c r="K3673" s="1011"/>
      <c r="L3673" s="725"/>
      <c r="M3673" s="725"/>
    </row>
    <row r="3674" spans="1:13" ht="15">
      <c r="A3674" s="725"/>
      <c r="B3674" s="725"/>
      <c r="C3674" s="736"/>
      <c r="D3674" s="725"/>
      <c r="E3674" s="725"/>
      <c r="F3674" s="1011"/>
      <c r="G3674" s="1011"/>
      <c r="H3674" s="1011"/>
      <c r="I3674" s="1011"/>
      <c r="J3674" s="1011"/>
      <c r="K3674" s="1011"/>
      <c r="L3674" s="725"/>
      <c r="M3674" s="725"/>
    </row>
    <row r="3675" spans="1:13" ht="15">
      <c r="A3675" s="725"/>
      <c r="B3675" s="725"/>
      <c r="C3675" s="736"/>
      <c r="D3675" s="725"/>
      <c r="E3675" s="725"/>
      <c r="F3675" s="1011"/>
      <c r="G3675" s="1011"/>
      <c r="H3675" s="1011"/>
      <c r="I3675" s="1011"/>
      <c r="J3675" s="1011"/>
      <c r="K3675" s="1011"/>
      <c r="L3675" s="725"/>
      <c r="M3675" s="725"/>
    </row>
    <row r="3676" spans="1:13" ht="15">
      <c r="A3676" s="725"/>
      <c r="B3676" s="725"/>
      <c r="C3676" s="736"/>
      <c r="D3676" s="725"/>
      <c r="E3676" s="725"/>
      <c r="F3676" s="1011"/>
      <c r="G3676" s="1011"/>
      <c r="H3676" s="1011"/>
      <c r="I3676" s="1011"/>
      <c r="J3676" s="1011"/>
      <c r="K3676" s="1011"/>
      <c r="L3676" s="725"/>
      <c r="M3676" s="725"/>
    </row>
    <row r="3677" spans="1:13" ht="15">
      <c r="A3677" s="725"/>
      <c r="B3677" s="725"/>
      <c r="C3677" s="736"/>
      <c r="D3677" s="725"/>
      <c r="E3677" s="725"/>
      <c r="F3677" s="1011"/>
      <c r="G3677" s="1011"/>
      <c r="H3677" s="1011"/>
      <c r="I3677" s="1011"/>
      <c r="J3677" s="1011"/>
      <c r="K3677" s="1011"/>
      <c r="L3677" s="725"/>
      <c r="M3677" s="725"/>
    </row>
    <row r="3678" spans="1:13" ht="15">
      <c r="A3678" s="725"/>
      <c r="B3678" s="725"/>
      <c r="C3678" s="736"/>
      <c r="D3678" s="725"/>
      <c r="E3678" s="725"/>
      <c r="F3678" s="1011"/>
      <c r="G3678" s="1011"/>
      <c r="H3678" s="1011"/>
      <c r="I3678" s="1011"/>
      <c r="J3678" s="1011"/>
      <c r="K3678" s="1011"/>
      <c r="L3678" s="725"/>
      <c r="M3678" s="725"/>
    </row>
    <row r="3679" spans="1:13" ht="15">
      <c r="A3679" s="725"/>
      <c r="B3679" s="725"/>
      <c r="C3679" s="736"/>
      <c r="D3679" s="725"/>
      <c r="E3679" s="725"/>
      <c r="F3679" s="1011"/>
      <c r="G3679" s="1011"/>
      <c r="H3679" s="1011"/>
      <c r="I3679" s="1011"/>
      <c r="J3679" s="1011"/>
      <c r="K3679" s="1011"/>
      <c r="L3679" s="725"/>
      <c r="M3679" s="725"/>
    </row>
    <row r="3680" spans="1:13" ht="15">
      <c r="A3680" s="725"/>
      <c r="B3680" s="725"/>
      <c r="C3680" s="736"/>
      <c r="D3680" s="725"/>
      <c r="E3680" s="725"/>
      <c r="F3680" s="1011"/>
      <c r="G3680" s="1011"/>
      <c r="H3680" s="1011"/>
      <c r="I3680" s="1011"/>
      <c r="J3680" s="1011"/>
      <c r="K3680" s="1011"/>
      <c r="L3680" s="725"/>
      <c r="M3680" s="725"/>
    </row>
    <row r="3681" spans="1:13" ht="15">
      <c r="A3681" s="725"/>
      <c r="B3681" s="725"/>
      <c r="C3681" s="736"/>
      <c r="D3681" s="725"/>
      <c r="E3681" s="725"/>
      <c r="F3681" s="1011"/>
      <c r="G3681" s="1011"/>
      <c r="H3681" s="1011"/>
      <c r="I3681" s="1011"/>
      <c r="J3681" s="1011"/>
      <c r="K3681" s="1011"/>
      <c r="L3681" s="725"/>
      <c r="M3681" s="725"/>
    </row>
    <row r="3682" spans="1:13" ht="15">
      <c r="A3682" s="725"/>
      <c r="B3682" s="725"/>
      <c r="C3682" s="736"/>
      <c r="D3682" s="725"/>
      <c r="E3682" s="725"/>
      <c r="F3682" s="1011"/>
      <c r="G3682" s="1011"/>
      <c r="H3682" s="1011"/>
      <c r="I3682" s="1011"/>
      <c r="J3682" s="1011"/>
      <c r="K3682" s="1011"/>
      <c r="L3682" s="725"/>
      <c r="M3682" s="725"/>
    </row>
    <row r="3683" spans="1:13">
      <c r="A3683" s="1681" t="s">
        <v>907</v>
      </c>
      <c r="B3683" s="1681"/>
      <c r="C3683" s="1681"/>
      <c r="D3683" s="1681"/>
      <c r="E3683" s="1681"/>
      <c r="F3683" s="1681"/>
      <c r="G3683" s="1681"/>
      <c r="H3683" s="1681"/>
      <c r="I3683" s="1681"/>
      <c r="J3683" s="1681"/>
      <c r="K3683" s="1681"/>
      <c r="L3683" s="1681"/>
      <c r="M3683" s="1681"/>
    </row>
    <row r="3684" spans="1:13">
      <c r="A3684" s="1681" t="s">
        <v>908</v>
      </c>
      <c r="B3684" s="1681"/>
      <c r="C3684" s="1681"/>
      <c r="D3684" s="1681"/>
      <c r="E3684" s="1681"/>
      <c r="F3684" s="1681"/>
      <c r="G3684" s="1681"/>
      <c r="H3684" s="1681"/>
      <c r="I3684" s="1681"/>
      <c r="J3684" s="1681"/>
      <c r="K3684" s="1681"/>
      <c r="L3684" s="1681"/>
      <c r="M3684" s="1681"/>
    </row>
    <row r="3685" spans="1:13">
      <c r="A3685" s="1655" t="s">
        <v>1989</v>
      </c>
      <c r="B3685" s="1655"/>
      <c r="C3685" s="1655"/>
      <c r="D3685" s="1655"/>
      <c r="E3685" s="1655"/>
      <c r="F3685" s="1655"/>
      <c r="G3685" s="1655"/>
      <c r="H3685" s="1655"/>
      <c r="I3685" s="1655"/>
      <c r="J3685" s="1655"/>
      <c r="K3685" s="1655"/>
      <c r="L3685" s="1655"/>
      <c r="M3685" s="1655"/>
    </row>
    <row r="3686" spans="1:13">
      <c r="A3686" s="1695" t="s">
        <v>2578</v>
      </c>
      <c r="B3686" s="1695"/>
      <c r="C3686" s="1695"/>
      <c r="D3686" s="1695"/>
      <c r="E3686" s="1695"/>
      <c r="F3686" s="1695"/>
      <c r="G3686" s="1695"/>
      <c r="H3686" s="1695"/>
      <c r="I3686" s="1695"/>
      <c r="J3686" s="1695"/>
      <c r="K3686" s="1695"/>
      <c r="L3686" s="1695"/>
      <c r="M3686" s="1695"/>
    </row>
    <row r="3687" spans="1:13">
      <c r="A3687" s="1691" t="s">
        <v>2579</v>
      </c>
      <c r="B3687" s="1683"/>
      <c r="C3687" s="1683"/>
      <c r="D3687" s="1683"/>
      <c r="E3687" s="1683"/>
      <c r="F3687" s="1683"/>
      <c r="G3687" s="1683"/>
      <c r="H3687" s="1683"/>
      <c r="I3687" s="1683"/>
      <c r="J3687" s="1683"/>
      <c r="K3687" s="1683"/>
      <c r="L3687" s="1683"/>
      <c r="M3687" s="1683"/>
    </row>
    <row r="3688" spans="1:13">
      <c r="A3688" s="620" t="s">
        <v>910</v>
      </c>
      <c r="B3688" s="621" t="s">
        <v>1029</v>
      </c>
      <c r="C3688" s="620" t="s">
        <v>1030</v>
      </c>
      <c r="D3688" s="620" t="s">
        <v>1030</v>
      </c>
      <c r="E3688" s="620" t="s">
        <v>1031</v>
      </c>
      <c r="F3688" s="1657" t="s">
        <v>1032</v>
      </c>
      <c r="G3688" s="1658"/>
      <c r="H3688" s="622" t="s">
        <v>1033</v>
      </c>
      <c r="I3688" s="623" t="s">
        <v>1034</v>
      </c>
      <c r="J3688" s="620" t="s">
        <v>1035</v>
      </c>
      <c r="K3688" s="620" t="s">
        <v>1036</v>
      </c>
      <c r="L3688" s="620" t="s">
        <v>1037</v>
      </c>
      <c r="M3688" s="624" t="s">
        <v>1038</v>
      </c>
    </row>
    <row r="3689" spans="1:13">
      <c r="A3689" s="625"/>
      <c r="B3689" s="626" t="s">
        <v>1039</v>
      </c>
      <c r="C3689" s="625" t="s">
        <v>1040</v>
      </c>
      <c r="D3689" s="625" t="s">
        <v>1041</v>
      </c>
      <c r="E3689" s="625" t="s">
        <v>1042</v>
      </c>
      <c r="F3689" s="1659" t="s">
        <v>1043</v>
      </c>
      <c r="G3689" s="1660"/>
      <c r="H3689" s="627" t="s">
        <v>1044</v>
      </c>
      <c r="I3689" s="625" t="s">
        <v>6</v>
      </c>
      <c r="J3689" s="628" t="s">
        <v>1045</v>
      </c>
      <c r="K3689" s="629" t="s">
        <v>1046</v>
      </c>
      <c r="L3689" s="625" t="s">
        <v>1047</v>
      </c>
      <c r="M3689" s="628" t="s">
        <v>1048</v>
      </c>
    </row>
    <row r="3690" spans="1:13">
      <c r="A3690" s="625"/>
      <c r="B3690" s="626" t="s">
        <v>1049</v>
      </c>
      <c r="C3690" s="625"/>
      <c r="D3690" s="625"/>
      <c r="E3690" s="625"/>
      <c r="F3690" s="630" t="s">
        <v>1050</v>
      </c>
      <c r="G3690" s="630" t="s">
        <v>1051</v>
      </c>
      <c r="H3690" s="631" t="s">
        <v>1052</v>
      </c>
      <c r="I3690" s="629" t="s">
        <v>1053</v>
      </c>
      <c r="J3690" s="625" t="s">
        <v>6</v>
      </c>
      <c r="K3690" s="629"/>
      <c r="L3690" s="625" t="s">
        <v>1054</v>
      </c>
      <c r="M3690" s="632"/>
    </row>
    <row r="3691" spans="1:13">
      <c r="A3691" s="625"/>
      <c r="B3691" s="626"/>
      <c r="C3691" s="625"/>
      <c r="D3691" s="625"/>
      <c r="E3691" s="625"/>
      <c r="F3691" s="633" t="s">
        <v>1055</v>
      </c>
      <c r="G3691" s="634" t="s">
        <v>1055</v>
      </c>
      <c r="H3691" s="628" t="s">
        <v>1056</v>
      </c>
      <c r="I3691" s="629" t="s">
        <v>1057</v>
      </c>
      <c r="J3691" s="625" t="s">
        <v>1058</v>
      </c>
      <c r="K3691" s="635"/>
      <c r="L3691" s="636" t="s">
        <v>1059</v>
      </c>
      <c r="M3691" s="632"/>
    </row>
    <row r="3692" spans="1:13" ht="51">
      <c r="A3692" s="803">
        <v>1</v>
      </c>
      <c r="B3692" s="803" t="s">
        <v>2580</v>
      </c>
      <c r="C3692" s="803" t="s">
        <v>2581</v>
      </c>
      <c r="D3692" s="694" t="s">
        <v>2582</v>
      </c>
      <c r="E3692" s="694" t="s">
        <v>2583</v>
      </c>
      <c r="F3692" s="1014">
        <v>10.4</v>
      </c>
      <c r="G3692" s="1014" t="s">
        <v>1812</v>
      </c>
      <c r="H3692" s="1014">
        <v>29.2</v>
      </c>
      <c r="I3692" s="1014">
        <v>39.6</v>
      </c>
      <c r="J3692" s="1014">
        <v>39.6</v>
      </c>
      <c r="K3692" s="1014">
        <v>22.4</v>
      </c>
      <c r="L3692" s="893" t="s">
        <v>1273</v>
      </c>
      <c r="M3692" s="694" t="s">
        <v>2584</v>
      </c>
    </row>
    <row r="3693" spans="1:13" ht="51">
      <c r="A3693" s="920"/>
      <c r="B3693" s="920"/>
      <c r="C3693" s="920"/>
      <c r="D3693" s="1077" t="s">
        <v>2585</v>
      </c>
      <c r="E3693" s="694" t="s">
        <v>2586</v>
      </c>
      <c r="F3693" s="1014">
        <v>3.819</v>
      </c>
      <c r="G3693" s="1014" t="s">
        <v>2587</v>
      </c>
      <c r="H3693" s="1014">
        <v>5.5279999999999996</v>
      </c>
      <c r="I3693" s="1014">
        <v>9.5839999999999996</v>
      </c>
      <c r="J3693" s="1014">
        <v>9.5839999999999996</v>
      </c>
      <c r="K3693" s="1014">
        <v>4.056</v>
      </c>
      <c r="L3693" s="893" t="s">
        <v>1273</v>
      </c>
      <c r="M3693" s="694" t="s">
        <v>2588</v>
      </c>
    </row>
    <row r="3694" spans="1:13" ht="51">
      <c r="A3694" s="920"/>
      <c r="B3694" s="920"/>
      <c r="C3694" s="920"/>
      <c r="D3694" s="694" t="s">
        <v>2589</v>
      </c>
      <c r="E3694" s="694" t="s">
        <v>2590</v>
      </c>
      <c r="F3694" s="1014">
        <v>5</v>
      </c>
      <c r="G3694" s="1014">
        <v>2.6</v>
      </c>
      <c r="H3694" s="1014">
        <v>27</v>
      </c>
      <c r="I3694" s="1014">
        <v>60</v>
      </c>
      <c r="J3694" s="696">
        <v>60</v>
      </c>
      <c r="K3694" s="1014">
        <v>33.049999999999997</v>
      </c>
      <c r="L3694" s="893" t="s">
        <v>1273</v>
      </c>
      <c r="M3694" s="694" t="s">
        <v>2591</v>
      </c>
    </row>
    <row r="3695" spans="1:13" ht="63.75">
      <c r="A3695" s="906"/>
      <c r="B3695" s="906"/>
      <c r="C3695" s="906"/>
      <c r="D3695" s="694" t="s">
        <v>2592</v>
      </c>
      <c r="E3695" s="693" t="s">
        <v>2586</v>
      </c>
      <c r="F3695" s="696">
        <v>12</v>
      </c>
      <c r="G3695" s="696" t="s">
        <v>1812</v>
      </c>
      <c r="H3695" s="696">
        <v>15.75</v>
      </c>
      <c r="I3695" s="696">
        <v>31.36</v>
      </c>
      <c r="J3695" s="696">
        <v>31.36</v>
      </c>
      <c r="K3695" s="696">
        <v>15.61</v>
      </c>
      <c r="L3695" s="704" t="s">
        <v>1273</v>
      </c>
      <c r="M3695" s="1077" t="s">
        <v>2593</v>
      </c>
    </row>
    <row r="3696" spans="1:13" ht="51">
      <c r="A3696" s="739">
        <v>2</v>
      </c>
      <c r="B3696" s="739" t="s">
        <v>2594</v>
      </c>
      <c r="C3696" s="803" t="s">
        <v>2595</v>
      </c>
      <c r="D3696" s="694" t="s">
        <v>2596</v>
      </c>
      <c r="E3696" s="693" t="s">
        <v>2586</v>
      </c>
      <c r="F3696" s="696">
        <v>10</v>
      </c>
      <c r="G3696" s="696" t="s">
        <v>2597</v>
      </c>
      <c r="H3696" s="696">
        <v>13.451000000000001</v>
      </c>
      <c r="I3696" s="696">
        <v>29.942</v>
      </c>
      <c r="J3696" s="696">
        <v>29.942</v>
      </c>
      <c r="K3696" s="696">
        <v>16.491</v>
      </c>
      <c r="L3696" s="704" t="s">
        <v>1273</v>
      </c>
      <c r="M3696" s="694" t="s">
        <v>2598</v>
      </c>
    </row>
    <row r="3697" spans="1:13" ht="25.5">
      <c r="A3697" s="743"/>
      <c r="B3697" s="743"/>
      <c r="C3697" s="906"/>
      <c r="D3697" s="694" t="s">
        <v>2599</v>
      </c>
      <c r="E3697" s="693" t="s">
        <v>2600</v>
      </c>
      <c r="F3697" s="696">
        <v>10</v>
      </c>
      <c r="G3697" s="696" t="s">
        <v>1812</v>
      </c>
      <c r="H3697" s="696">
        <v>5.6580000000000004</v>
      </c>
      <c r="I3697" s="696">
        <v>15.568</v>
      </c>
      <c r="J3697" s="696">
        <v>15.568</v>
      </c>
      <c r="K3697" s="696">
        <v>10</v>
      </c>
      <c r="L3697" s="704" t="s">
        <v>1273</v>
      </c>
      <c r="M3697" s="694" t="s">
        <v>2601</v>
      </c>
    </row>
    <row r="3698" spans="1:13" ht="51">
      <c r="A3698" s="693">
        <v>3</v>
      </c>
      <c r="B3698" s="851" t="s">
        <v>2012</v>
      </c>
      <c r="C3698" s="792" t="s">
        <v>2602</v>
      </c>
      <c r="D3698" s="693" t="s">
        <v>2603</v>
      </c>
      <c r="E3698" s="693" t="s">
        <v>2604</v>
      </c>
      <c r="F3698" s="696">
        <v>15</v>
      </c>
      <c r="G3698" s="696" t="s">
        <v>1812</v>
      </c>
      <c r="H3698" s="696" t="s">
        <v>2587</v>
      </c>
      <c r="I3698" s="696" t="s">
        <v>2605</v>
      </c>
      <c r="J3698" s="696">
        <v>15</v>
      </c>
      <c r="K3698" s="696">
        <v>15</v>
      </c>
      <c r="L3698" s="704" t="s">
        <v>1273</v>
      </c>
      <c r="M3698" s="693" t="s">
        <v>2606</v>
      </c>
    </row>
    <row r="3699" spans="1:13" ht="54.75" customHeight="1">
      <c r="A3699" s="693">
        <v>4</v>
      </c>
      <c r="B3699" s="851" t="s">
        <v>2580</v>
      </c>
      <c r="C3699" s="792" t="s">
        <v>2607</v>
      </c>
      <c r="D3699" s="693" t="s">
        <v>2608</v>
      </c>
      <c r="E3699" s="693" t="s">
        <v>2609</v>
      </c>
      <c r="F3699" s="696">
        <v>25</v>
      </c>
      <c r="G3699" s="696" t="s">
        <v>2597</v>
      </c>
      <c r="H3699" s="696">
        <v>20.5</v>
      </c>
      <c r="I3699" s="696">
        <v>45.5</v>
      </c>
      <c r="J3699" s="696">
        <v>45.5</v>
      </c>
      <c r="K3699" s="696">
        <v>25</v>
      </c>
      <c r="L3699" s="704" t="s">
        <v>1273</v>
      </c>
      <c r="M3699" s="693" t="s">
        <v>2610</v>
      </c>
    </row>
    <row r="3700" spans="1:13" ht="59.25" customHeight="1">
      <c r="A3700" s="693">
        <v>5</v>
      </c>
      <c r="B3700" s="851" t="s">
        <v>2002</v>
      </c>
      <c r="C3700" s="792" t="s">
        <v>2611</v>
      </c>
      <c r="D3700" s="693" t="s">
        <v>2612</v>
      </c>
      <c r="E3700" s="693" t="s">
        <v>2600</v>
      </c>
      <c r="F3700" s="678">
        <v>20</v>
      </c>
      <c r="G3700" s="696" t="s">
        <v>1812</v>
      </c>
      <c r="H3700" s="696">
        <v>38.42</v>
      </c>
      <c r="I3700" s="696">
        <v>98.634</v>
      </c>
      <c r="J3700" s="696">
        <v>160</v>
      </c>
      <c r="K3700" s="696">
        <v>110.214</v>
      </c>
      <c r="L3700" s="704" t="s">
        <v>1273</v>
      </c>
      <c r="M3700" s="693" t="s">
        <v>2613</v>
      </c>
    </row>
    <row r="3701" spans="1:13">
      <c r="A3701" s="745"/>
      <c r="B3701" s="576"/>
      <c r="C3701" s="574"/>
      <c r="D3701" s="1078"/>
      <c r="E3701" s="574"/>
      <c r="F3701" s="997">
        <f t="shared" ref="F3701:K3701" si="27">SUM(F3692:F3700)</f>
        <v>111.21899999999999</v>
      </c>
      <c r="G3701" s="997">
        <f t="shared" si="27"/>
        <v>2.6</v>
      </c>
      <c r="H3701" s="997">
        <f t="shared" si="27"/>
        <v>155.50700000000001</v>
      </c>
      <c r="I3701" s="997">
        <f t="shared" si="27"/>
        <v>330.18799999999999</v>
      </c>
      <c r="J3701" s="997">
        <f t="shared" si="27"/>
        <v>406.55399999999997</v>
      </c>
      <c r="K3701" s="997">
        <f t="shared" si="27"/>
        <v>251.821</v>
      </c>
      <c r="L3701" s="1078"/>
      <c r="M3701" s="574"/>
    </row>
    <row r="3702" spans="1:13">
      <c r="A3702" s="1676" t="s">
        <v>907</v>
      </c>
      <c r="B3702" s="1676"/>
      <c r="C3702" s="1676"/>
      <c r="D3702" s="1676"/>
      <c r="E3702" s="1676"/>
      <c r="F3702" s="1676"/>
      <c r="G3702" s="1676"/>
      <c r="H3702" s="1676"/>
      <c r="I3702" s="1676"/>
      <c r="J3702" s="1676"/>
      <c r="K3702" s="1676"/>
      <c r="L3702" s="1676"/>
      <c r="M3702" s="1676"/>
    </row>
    <row r="3703" spans="1:13">
      <c r="A3703" s="1676" t="s">
        <v>908</v>
      </c>
      <c r="B3703" s="1676"/>
      <c r="C3703" s="1676"/>
      <c r="D3703" s="1676"/>
      <c r="E3703" s="1676"/>
      <c r="F3703" s="1676"/>
      <c r="G3703" s="1676"/>
      <c r="H3703" s="1676"/>
      <c r="I3703" s="1676"/>
      <c r="J3703" s="1676"/>
      <c r="K3703" s="1676"/>
      <c r="L3703" s="1676"/>
      <c r="M3703" s="1676"/>
    </row>
    <row r="3704" spans="1:13">
      <c r="A3704" s="1655" t="s">
        <v>1026</v>
      </c>
      <c r="B3704" s="1655"/>
      <c r="C3704" s="1655"/>
      <c r="D3704" s="1655"/>
      <c r="E3704" s="1655"/>
      <c r="F3704" s="1655"/>
      <c r="G3704" s="1655"/>
      <c r="H3704" s="1655"/>
      <c r="I3704" s="1655"/>
      <c r="J3704" s="1655"/>
      <c r="K3704" s="1655"/>
      <c r="L3704" s="1655"/>
      <c r="M3704" s="1655"/>
    </row>
    <row r="3705" spans="1:13">
      <c r="A3705" s="1682" t="s">
        <v>2614</v>
      </c>
      <c r="B3705" s="1682"/>
      <c r="C3705" s="1682"/>
      <c r="D3705" s="1682"/>
      <c r="E3705" s="1682"/>
      <c r="F3705" s="1682"/>
      <c r="G3705" s="1682"/>
      <c r="H3705" s="1682"/>
      <c r="I3705" s="1682"/>
      <c r="J3705" s="1682"/>
      <c r="K3705" s="1682"/>
      <c r="L3705" s="1682"/>
      <c r="M3705" s="1682"/>
    </row>
    <row r="3706" spans="1:13">
      <c r="A3706" s="1683" t="s">
        <v>2615</v>
      </c>
      <c r="B3706" s="1683"/>
      <c r="C3706" s="1683"/>
      <c r="D3706" s="1683"/>
      <c r="E3706" s="1683"/>
      <c r="F3706" s="1683"/>
      <c r="G3706" s="1683"/>
      <c r="H3706" s="1683"/>
      <c r="I3706" s="1683"/>
      <c r="J3706" s="1683"/>
      <c r="K3706" s="1683"/>
      <c r="L3706" s="1683"/>
      <c r="M3706" s="1683"/>
    </row>
    <row r="3707" spans="1:13">
      <c r="A3707" s="620" t="s">
        <v>910</v>
      </c>
      <c r="B3707" s="621" t="s">
        <v>1029</v>
      </c>
      <c r="C3707" s="620" t="s">
        <v>1030</v>
      </c>
      <c r="D3707" s="620" t="s">
        <v>1030</v>
      </c>
      <c r="E3707" s="620" t="s">
        <v>1031</v>
      </c>
      <c r="F3707" s="1657" t="s">
        <v>1032</v>
      </c>
      <c r="G3707" s="1658"/>
      <c r="H3707" s="622" t="s">
        <v>1033</v>
      </c>
      <c r="I3707" s="623" t="s">
        <v>1034</v>
      </c>
      <c r="J3707" s="620" t="s">
        <v>1035</v>
      </c>
      <c r="K3707" s="620" t="s">
        <v>1036</v>
      </c>
      <c r="L3707" s="620" t="s">
        <v>1037</v>
      </c>
      <c r="M3707" s="624" t="s">
        <v>1038</v>
      </c>
    </row>
    <row r="3708" spans="1:13">
      <c r="A3708" s="625"/>
      <c r="B3708" s="626" t="s">
        <v>1039</v>
      </c>
      <c r="C3708" s="625" t="s">
        <v>1040</v>
      </c>
      <c r="D3708" s="625" t="s">
        <v>1041</v>
      </c>
      <c r="E3708" s="625" t="s">
        <v>1042</v>
      </c>
      <c r="F3708" s="1659" t="s">
        <v>1043</v>
      </c>
      <c r="G3708" s="1660"/>
      <c r="H3708" s="627" t="s">
        <v>1044</v>
      </c>
      <c r="I3708" s="625" t="s">
        <v>6</v>
      </c>
      <c r="J3708" s="628" t="s">
        <v>1045</v>
      </c>
      <c r="K3708" s="629" t="s">
        <v>1046</v>
      </c>
      <c r="L3708" s="625" t="s">
        <v>1047</v>
      </c>
      <c r="M3708" s="628" t="s">
        <v>1048</v>
      </c>
    </row>
    <row r="3709" spans="1:13">
      <c r="A3709" s="625"/>
      <c r="B3709" s="626" t="s">
        <v>1049</v>
      </c>
      <c r="C3709" s="625"/>
      <c r="D3709" s="625"/>
      <c r="E3709" s="625"/>
      <c r="F3709" s="630" t="s">
        <v>1050</v>
      </c>
      <c r="G3709" s="630" t="s">
        <v>1051</v>
      </c>
      <c r="H3709" s="631" t="s">
        <v>1052</v>
      </c>
      <c r="I3709" s="629" t="s">
        <v>1053</v>
      </c>
      <c r="J3709" s="625" t="s">
        <v>6</v>
      </c>
      <c r="K3709" s="629"/>
      <c r="L3709" s="625" t="s">
        <v>1054</v>
      </c>
      <c r="M3709" s="632"/>
    </row>
    <row r="3710" spans="1:13">
      <c r="A3710" s="625"/>
      <c r="B3710" s="626"/>
      <c r="C3710" s="625"/>
      <c r="D3710" s="625"/>
      <c r="E3710" s="625"/>
      <c r="F3710" s="633" t="s">
        <v>1055</v>
      </c>
      <c r="G3710" s="634" t="s">
        <v>1055</v>
      </c>
      <c r="H3710" s="628" t="s">
        <v>1056</v>
      </c>
      <c r="I3710" s="629" t="s">
        <v>1057</v>
      </c>
      <c r="J3710" s="625" t="s">
        <v>1058</v>
      </c>
      <c r="K3710" s="635"/>
      <c r="L3710" s="636" t="s">
        <v>1059</v>
      </c>
      <c r="M3710" s="632"/>
    </row>
    <row r="3711" spans="1:13" ht="63.75">
      <c r="A3711" s="693">
        <v>1</v>
      </c>
      <c r="B3711" s="693" t="s">
        <v>2616</v>
      </c>
      <c r="C3711" s="701" t="s">
        <v>2617</v>
      </c>
      <c r="D3711" s="701" t="s">
        <v>2618</v>
      </c>
      <c r="E3711" s="701" t="s">
        <v>2619</v>
      </c>
      <c r="F3711" s="678">
        <v>0.6</v>
      </c>
      <c r="G3711" s="678"/>
      <c r="H3711" s="678">
        <v>0.6</v>
      </c>
      <c r="I3711" s="678">
        <v>1.2</v>
      </c>
      <c r="J3711" s="678">
        <v>1.105</v>
      </c>
      <c r="K3711" s="678">
        <v>5</v>
      </c>
      <c r="L3711" s="1079" t="s">
        <v>2620</v>
      </c>
      <c r="M3711" s="701" t="s">
        <v>2621</v>
      </c>
    </row>
    <row r="3712" spans="1:13" ht="127.5">
      <c r="A3712" s="739">
        <v>2</v>
      </c>
      <c r="B3712" s="739" t="s">
        <v>2622</v>
      </c>
      <c r="C3712" s="739" t="s">
        <v>2623</v>
      </c>
      <c r="D3712" s="1080" t="s">
        <v>2624</v>
      </c>
      <c r="E3712" s="739" t="s">
        <v>2625</v>
      </c>
      <c r="F3712" s="902" t="s">
        <v>1077</v>
      </c>
      <c r="G3712" s="902"/>
      <c r="H3712" s="902">
        <v>33</v>
      </c>
      <c r="I3712" s="902">
        <v>66</v>
      </c>
      <c r="J3712" s="902">
        <v>200</v>
      </c>
      <c r="K3712" s="902">
        <v>198</v>
      </c>
      <c r="L3712" s="739" t="s">
        <v>2620</v>
      </c>
      <c r="M3712" s="739" t="s">
        <v>2626</v>
      </c>
    </row>
    <row r="3713" spans="1:13" ht="76.5">
      <c r="A3713" s="701">
        <v>3</v>
      </c>
      <c r="B3713" s="701" t="s">
        <v>2627</v>
      </c>
      <c r="C3713" s="701" t="s">
        <v>2628</v>
      </c>
      <c r="D3713" s="701" t="s">
        <v>2629</v>
      </c>
      <c r="E3713" s="701" t="s">
        <v>2630</v>
      </c>
      <c r="F3713" s="678">
        <v>4</v>
      </c>
      <c r="G3713" s="678"/>
      <c r="H3713" s="678">
        <v>5</v>
      </c>
      <c r="I3713" s="678">
        <v>9</v>
      </c>
      <c r="J3713" s="678">
        <v>11</v>
      </c>
      <c r="K3713" s="678">
        <v>5.5</v>
      </c>
      <c r="L3713" s="701" t="s">
        <v>2620</v>
      </c>
      <c r="M3713" s="701" t="s">
        <v>2631</v>
      </c>
    </row>
    <row r="3714" spans="1:13" ht="114.75">
      <c r="A3714" s="739">
        <v>4</v>
      </c>
      <c r="B3714" s="739" t="s">
        <v>2632</v>
      </c>
      <c r="C3714" s="739" t="s">
        <v>2633</v>
      </c>
      <c r="D3714" s="844" t="s">
        <v>2634</v>
      </c>
      <c r="E3714" s="739" t="s">
        <v>2635</v>
      </c>
      <c r="F3714" s="902">
        <v>1.5</v>
      </c>
      <c r="G3714" s="902"/>
      <c r="H3714" s="902">
        <v>1.5</v>
      </c>
      <c r="I3714" s="902">
        <v>1.5</v>
      </c>
      <c r="J3714" s="902">
        <v>3</v>
      </c>
      <c r="K3714" s="902">
        <v>8</v>
      </c>
      <c r="L3714" s="739">
        <v>5</v>
      </c>
      <c r="M3714" s="731" t="s">
        <v>2636</v>
      </c>
    </row>
    <row r="3715" spans="1:13" ht="63.75">
      <c r="A3715" s="693">
        <v>5</v>
      </c>
      <c r="B3715" s="693" t="s">
        <v>2637</v>
      </c>
      <c r="C3715" s="693" t="s">
        <v>2638</v>
      </c>
      <c r="D3715" s="701" t="s">
        <v>2639</v>
      </c>
      <c r="E3715" s="693" t="s">
        <v>2640</v>
      </c>
      <c r="F3715" s="696">
        <v>1.5</v>
      </c>
      <c r="G3715" s="696"/>
      <c r="H3715" s="696">
        <v>1.5</v>
      </c>
      <c r="I3715" s="696">
        <v>3</v>
      </c>
      <c r="J3715" s="696">
        <v>6</v>
      </c>
      <c r="K3715" s="696">
        <v>3</v>
      </c>
      <c r="L3715" s="693" t="s">
        <v>2620</v>
      </c>
      <c r="M3715" s="693" t="s">
        <v>2641</v>
      </c>
    </row>
    <row r="3716" spans="1:13">
      <c r="A3716" s="731"/>
      <c r="B3716" s="731"/>
      <c r="C3716" s="731"/>
      <c r="D3716" s="844"/>
      <c r="E3716" s="731"/>
      <c r="F3716" s="855"/>
      <c r="G3716" s="855"/>
      <c r="H3716" s="855"/>
      <c r="I3716" s="855"/>
      <c r="J3716" s="855"/>
      <c r="K3716" s="855"/>
      <c r="L3716" s="731"/>
      <c r="M3716" s="731"/>
    </row>
    <row r="3717" spans="1:13">
      <c r="A3717" s="731"/>
      <c r="B3717" s="731"/>
      <c r="C3717" s="731"/>
      <c r="D3717" s="844"/>
      <c r="E3717" s="731"/>
      <c r="F3717" s="855"/>
      <c r="G3717" s="855"/>
      <c r="H3717" s="855"/>
      <c r="I3717" s="855"/>
      <c r="J3717" s="855"/>
      <c r="K3717" s="855"/>
      <c r="L3717" s="731"/>
      <c r="M3717" s="731"/>
    </row>
    <row r="3718" spans="1:13">
      <c r="A3718" s="1676" t="s">
        <v>907</v>
      </c>
      <c r="B3718" s="1676"/>
      <c r="C3718" s="1676"/>
      <c r="D3718" s="1676"/>
      <c r="E3718" s="1676"/>
      <c r="F3718" s="1676"/>
      <c r="G3718" s="1676"/>
      <c r="H3718" s="1676"/>
      <c r="I3718" s="1676"/>
      <c r="J3718" s="1676"/>
      <c r="K3718" s="1676"/>
      <c r="L3718" s="1676"/>
      <c r="M3718" s="1676"/>
    </row>
    <row r="3719" spans="1:13">
      <c r="A3719" s="1676" t="s">
        <v>908</v>
      </c>
      <c r="B3719" s="1676"/>
      <c r="C3719" s="1676"/>
      <c r="D3719" s="1676"/>
      <c r="E3719" s="1676"/>
      <c r="F3719" s="1676"/>
      <c r="G3719" s="1676"/>
      <c r="H3719" s="1676"/>
      <c r="I3719" s="1676"/>
      <c r="J3719" s="1676"/>
      <c r="K3719" s="1676"/>
      <c r="L3719" s="1676"/>
      <c r="M3719" s="1676"/>
    </row>
    <row r="3720" spans="1:13">
      <c r="A3720" s="1655" t="s">
        <v>1026</v>
      </c>
      <c r="B3720" s="1655"/>
      <c r="C3720" s="1655"/>
      <c r="D3720" s="1655"/>
      <c r="E3720" s="1655"/>
      <c r="F3720" s="1655"/>
      <c r="G3720" s="1655"/>
      <c r="H3720" s="1655"/>
      <c r="I3720" s="1655"/>
      <c r="J3720" s="1655"/>
      <c r="K3720" s="1655"/>
      <c r="L3720" s="1655"/>
      <c r="M3720" s="1655"/>
    </row>
    <row r="3721" spans="1:13">
      <c r="A3721" s="1682" t="s">
        <v>2614</v>
      </c>
      <c r="B3721" s="1682"/>
      <c r="C3721" s="1682"/>
      <c r="D3721" s="1682"/>
      <c r="E3721" s="1682"/>
      <c r="F3721" s="1682"/>
      <c r="G3721" s="1682"/>
      <c r="H3721" s="1682"/>
      <c r="I3721" s="1682"/>
      <c r="J3721" s="1682"/>
      <c r="K3721" s="1682"/>
      <c r="L3721" s="1682"/>
      <c r="M3721" s="1682"/>
    </row>
    <row r="3722" spans="1:13">
      <c r="A3722" s="1683" t="s">
        <v>2615</v>
      </c>
      <c r="B3722" s="1683"/>
      <c r="C3722" s="1683"/>
      <c r="D3722" s="1683"/>
      <c r="E3722" s="1683"/>
      <c r="F3722" s="1683"/>
      <c r="G3722" s="1683"/>
      <c r="H3722" s="1683"/>
      <c r="I3722" s="1683"/>
      <c r="J3722" s="1683"/>
      <c r="K3722" s="1683"/>
      <c r="L3722" s="1683"/>
      <c r="M3722" s="1683"/>
    </row>
    <row r="3723" spans="1:13">
      <c r="A3723" s="620" t="s">
        <v>910</v>
      </c>
      <c r="B3723" s="621" t="s">
        <v>1029</v>
      </c>
      <c r="C3723" s="620" t="s">
        <v>1030</v>
      </c>
      <c r="D3723" s="620" t="s">
        <v>1030</v>
      </c>
      <c r="E3723" s="620" t="s">
        <v>1031</v>
      </c>
      <c r="F3723" s="1657" t="s">
        <v>1032</v>
      </c>
      <c r="G3723" s="1658"/>
      <c r="H3723" s="622" t="s">
        <v>1033</v>
      </c>
      <c r="I3723" s="623" t="s">
        <v>1034</v>
      </c>
      <c r="J3723" s="620" t="s">
        <v>1035</v>
      </c>
      <c r="K3723" s="620" t="s">
        <v>1036</v>
      </c>
      <c r="L3723" s="620" t="s">
        <v>1037</v>
      </c>
      <c r="M3723" s="624" t="s">
        <v>1038</v>
      </c>
    </row>
    <row r="3724" spans="1:13">
      <c r="A3724" s="625"/>
      <c r="B3724" s="626" t="s">
        <v>1039</v>
      </c>
      <c r="C3724" s="625" t="s">
        <v>1040</v>
      </c>
      <c r="D3724" s="625" t="s">
        <v>1041</v>
      </c>
      <c r="E3724" s="625" t="s">
        <v>1042</v>
      </c>
      <c r="F3724" s="1659" t="s">
        <v>1043</v>
      </c>
      <c r="G3724" s="1660"/>
      <c r="H3724" s="627" t="s">
        <v>1044</v>
      </c>
      <c r="I3724" s="625" t="s">
        <v>6</v>
      </c>
      <c r="J3724" s="628" t="s">
        <v>1045</v>
      </c>
      <c r="K3724" s="629" t="s">
        <v>1046</v>
      </c>
      <c r="L3724" s="625" t="s">
        <v>1047</v>
      </c>
      <c r="M3724" s="628" t="s">
        <v>1048</v>
      </c>
    </row>
    <row r="3725" spans="1:13">
      <c r="A3725" s="625"/>
      <c r="B3725" s="626" t="s">
        <v>1049</v>
      </c>
      <c r="C3725" s="625"/>
      <c r="D3725" s="625"/>
      <c r="E3725" s="625"/>
      <c r="F3725" s="630" t="s">
        <v>1050</v>
      </c>
      <c r="G3725" s="630" t="s">
        <v>1051</v>
      </c>
      <c r="H3725" s="631" t="s">
        <v>1052</v>
      </c>
      <c r="I3725" s="629" t="s">
        <v>1053</v>
      </c>
      <c r="J3725" s="625" t="s">
        <v>6</v>
      </c>
      <c r="K3725" s="629"/>
      <c r="L3725" s="625" t="s">
        <v>1054</v>
      </c>
      <c r="M3725" s="632"/>
    </row>
    <row r="3726" spans="1:13">
      <c r="A3726" s="670"/>
      <c r="B3726" s="967"/>
      <c r="C3726" s="670"/>
      <c r="D3726" s="670"/>
      <c r="E3726" s="670"/>
      <c r="F3726" s="1024" t="s">
        <v>1055</v>
      </c>
      <c r="G3726" s="1025" t="s">
        <v>1055</v>
      </c>
      <c r="H3726" s="671" t="s">
        <v>1056</v>
      </c>
      <c r="I3726" s="1026" t="s">
        <v>1057</v>
      </c>
      <c r="J3726" s="670" t="s">
        <v>1058</v>
      </c>
      <c r="K3726" s="1027"/>
      <c r="L3726" s="1028" t="s">
        <v>1059</v>
      </c>
      <c r="M3726" s="1029"/>
    </row>
    <row r="3727" spans="1:13" ht="89.25">
      <c r="A3727" s="990">
        <v>6</v>
      </c>
      <c r="B3727" s="990" t="s">
        <v>2642</v>
      </c>
      <c r="C3727" s="990" t="s">
        <v>2643</v>
      </c>
      <c r="D3727" s="990" t="s">
        <v>2644</v>
      </c>
      <c r="E3727" s="990" t="s">
        <v>2645</v>
      </c>
      <c r="F3727" s="1081">
        <v>15</v>
      </c>
      <c r="G3727" s="1081"/>
      <c r="H3727" s="1081">
        <v>22</v>
      </c>
      <c r="I3727" s="1081">
        <v>42</v>
      </c>
      <c r="J3727" s="1081">
        <v>62</v>
      </c>
      <c r="K3727" s="1081">
        <v>18</v>
      </c>
      <c r="L3727" s="990" t="s">
        <v>2620</v>
      </c>
      <c r="M3727" s="990" t="s">
        <v>2646</v>
      </c>
    </row>
    <row r="3728" spans="1:13" ht="51">
      <c r="A3728" s="701">
        <v>7</v>
      </c>
      <c r="B3728" s="701" t="s">
        <v>2647</v>
      </c>
      <c r="C3728" s="701" t="s">
        <v>2648</v>
      </c>
      <c r="D3728" s="701" t="s">
        <v>2649</v>
      </c>
      <c r="E3728" s="701" t="s">
        <v>2650</v>
      </c>
      <c r="F3728" s="678">
        <v>5</v>
      </c>
      <c r="G3728" s="678"/>
      <c r="H3728" s="678">
        <v>5</v>
      </c>
      <c r="I3728" s="678">
        <v>10</v>
      </c>
      <c r="J3728" s="678">
        <v>10</v>
      </c>
      <c r="K3728" s="678" t="s">
        <v>2620</v>
      </c>
      <c r="L3728" s="701" t="s">
        <v>2620</v>
      </c>
      <c r="M3728" s="701" t="s">
        <v>2651</v>
      </c>
    </row>
    <row r="3729" spans="1:13" ht="63.75">
      <c r="A3729" s="701">
        <v>8</v>
      </c>
      <c r="B3729" s="701" t="s">
        <v>2652</v>
      </c>
      <c r="C3729" s="701" t="s">
        <v>2653</v>
      </c>
      <c r="D3729" s="701" t="s">
        <v>2654</v>
      </c>
      <c r="E3729" s="701" t="s">
        <v>2655</v>
      </c>
      <c r="F3729" s="678">
        <v>2</v>
      </c>
      <c r="G3729" s="678"/>
      <c r="H3729" s="678">
        <v>2</v>
      </c>
      <c r="I3729" s="678">
        <v>4</v>
      </c>
      <c r="J3729" s="678">
        <v>5.8</v>
      </c>
      <c r="K3729" s="678">
        <v>1.8</v>
      </c>
      <c r="L3729" s="701" t="s">
        <v>2620</v>
      </c>
      <c r="M3729" s="701" t="s">
        <v>2656</v>
      </c>
    </row>
    <row r="3730" spans="1:13" ht="63.75">
      <c r="A3730" s="1079">
        <v>9</v>
      </c>
      <c r="B3730" s="1079" t="s">
        <v>2657</v>
      </c>
      <c r="C3730" s="1079" t="s">
        <v>2658</v>
      </c>
      <c r="D3730" s="701" t="s">
        <v>2659</v>
      </c>
      <c r="E3730" s="693" t="s">
        <v>2660</v>
      </c>
      <c r="F3730" s="678">
        <v>7</v>
      </c>
      <c r="G3730" s="678"/>
      <c r="H3730" s="678">
        <v>10</v>
      </c>
      <c r="I3730" s="678">
        <v>17</v>
      </c>
      <c r="J3730" s="678">
        <v>57</v>
      </c>
      <c r="K3730" s="678">
        <v>40</v>
      </c>
      <c r="L3730" s="1079" t="s">
        <v>2620</v>
      </c>
      <c r="M3730" s="701" t="s">
        <v>2661</v>
      </c>
    </row>
    <row r="3731" spans="1:13" ht="63.75">
      <c r="A3731" s="701">
        <v>10</v>
      </c>
      <c r="B3731" s="701" t="s">
        <v>2662</v>
      </c>
      <c r="C3731" s="701" t="s">
        <v>2663</v>
      </c>
      <c r="D3731" s="701" t="s">
        <v>2664</v>
      </c>
      <c r="E3731" s="701" t="s">
        <v>2665</v>
      </c>
      <c r="F3731" s="678">
        <v>10</v>
      </c>
      <c r="G3731" s="678"/>
      <c r="H3731" s="678">
        <v>10</v>
      </c>
      <c r="I3731" s="678">
        <v>20</v>
      </c>
      <c r="J3731" s="678">
        <v>60</v>
      </c>
      <c r="K3731" s="678">
        <v>40</v>
      </c>
      <c r="L3731" s="701" t="s">
        <v>2620</v>
      </c>
      <c r="M3731" s="701" t="s">
        <v>2666</v>
      </c>
    </row>
    <row r="3732" spans="1:13" ht="63.75">
      <c r="A3732" s="1082">
        <v>11</v>
      </c>
      <c r="B3732" s="1082" t="s">
        <v>2667</v>
      </c>
      <c r="C3732" s="1082" t="s">
        <v>2668</v>
      </c>
      <c r="D3732" s="1082" t="s">
        <v>2669</v>
      </c>
      <c r="E3732" s="693" t="s">
        <v>2670</v>
      </c>
      <c r="F3732" s="678">
        <v>3.5</v>
      </c>
      <c r="G3732" s="678"/>
      <c r="H3732" s="678">
        <v>2</v>
      </c>
      <c r="I3732" s="678">
        <v>3.5</v>
      </c>
      <c r="J3732" s="678">
        <v>8.5</v>
      </c>
      <c r="K3732" s="678">
        <v>5</v>
      </c>
      <c r="L3732" s="1079" t="s">
        <v>2620</v>
      </c>
      <c r="M3732" s="1079" t="s">
        <v>2671</v>
      </c>
    </row>
    <row r="3733" spans="1:13" ht="51">
      <c r="A3733" s="675">
        <v>12</v>
      </c>
      <c r="B3733" s="701" t="s">
        <v>2672</v>
      </c>
      <c r="C3733" s="701" t="s">
        <v>2673</v>
      </c>
      <c r="D3733" s="701" t="s">
        <v>2674</v>
      </c>
      <c r="E3733" s="701" t="s">
        <v>2675</v>
      </c>
      <c r="F3733" s="678" t="s">
        <v>1077</v>
      </c>
      <c r="G3733" s="678"/>
      <c r="H3733" s="678">
        <v>500</v>
      </c>
      <c r="I3733" s="678">
        <v>1</v>
      </c>
      <c r="J3733" s="678">
        <v>1.3</v>
      </c>
      <c r="K3733" s="678">
        <v>300</v>
      </c>
      <c r="L3733" s="701" t="s">
        <v>2620</v>
      </c>
      <c r="M3733" s="701" t="s">
        <v>2676</v>
      </c>
    </row>
    <row r="3734" spans="1:13">
      <c r="A3734" s="1083"/>
      <c r="B3734" s="1083"/>
      <c r="C3734" s="1083"/>
      <c r="D3734" s="1083"/>
      <c r="E3734" s="731"/>
      <c r="F3734" s="679"/>
      <c r="G3734" s="679"/>
      <c r="H3734" s="679"/>
      <c r="I3734" s="679"/>
      <c r="J3734" s="679"/>
      <c r="K3734" s="679"/>
      <c r="L3734" s="1084"/>
      <c r="M3734" s="1084"/>
    </row>
    <row r="3735" spans="1:13">
      <c r="A3735" s="1083"/>
      <c r="B3735" s="1083"/>
      <c r="C3735" s="1083"/>
      <c r="D3735" s="1083"/>
      <c r="E3735" s="731"/>
      <c r="F3735" s="679"/>
      <c r="G3735" s="679"/>
      <c r="H3735" s="679"/>
      <c r="I3735" s="679"/>
      <c r="J3735" s="679"/>
      <c r="K3735" s="679"/>
      <c r="L3735" s="1084"/>
      <c r="M3735" s="1084"/>
    </row>
    <row r="3736" spans="1:13">
      <c r="A3736" s="1676" t="s">
        <v>907</v>
      </c>
      <c r="B3736" s="1676"/>
      <c r="C3736" s="1676"/>
      <c r="D3736" s="1676"/>
      <c r="E3736" s="1676"/>
      <c r="F3736" s="1676"/>
      <c r="G3736" s="1676"/>
      <c r="H3736" s="1676"/>
      <c r="I3736" s="1676"/>
      <c r="J3736" s="1676"/>
      <c r="K3736" s="1676"/>
      <c r="L3736" s="1676"/>
      <c r="M3736" s="1676"/>
    </row>
    <row r="3737" spans="1:13">
      <c r="A3737" s="1676" t="s">
        <v>908</v>
      </c>
      <c r="B3737" s="1676"/>
      <c r="C3737" s="1676"/>
      <c r="D3737" s="1676"/>
      <c r="E3737" s="1676"/>
      <c r="F3737" s="1676"/>
      <c r="G3737" s="1676"/>
      <c r="H3737" s="1676"/>
      <c r="I3737" s="1676"/>
      <c r="J3737" s="1676"/>
      <c r="K3737" s="1676"/>
      <c r="L3737" s="1676"/>
      <c r="M3737" s="1676"/>
    </row>
    <row r="3738" spans="1:13">
      <c r="A3738" s="1655" t="s">
        <v>1026</v>
      </c>
      <c r="B3738" s="1655"/>
      <c r="C3738" s="1655"/>
      <c r="D3738" s="1655"/>
      <c r="E3738" s="1655"/>
      <c r="F3738" s="1655"/>
      <c r="G3738" s="1655"/>
      <c r="H3738" s="1655"/>
      <c r="I3738" s="1655"/>
      <c r="J3738" s="1655"/>
      <c r="K3738" s="1655"/>
      <c r="L3738" s="1655"/>
      <c r="M3738" s="1655"/>
    </row>
    <row r="3739" spans="1:13">
      <c r="A3739" s="1682" t="s">
        <v>2614</v>
      </c>
      <c r="B3739" s="1682"/>
      <c r="C3739" s="1682"/>
      <c r="D3739" s="1682"/>
      <c r="E3739" s="1682"/>
      <c r="F3739" s="1682"/>
      <c r="G3739" s="1682"/>
      <c r="H3739" s="1682"/>
      <c r="I3739" s="1682"/>
      <c r="J3739" s="1682"/>
      <c r="K3739" s="1682"/>
      <c r="L3739" s="1682"/>
      <c r="M3739" s="1682"/>
    </row>
    <row r="3740" spans="1:13">
      <c r="A3740" s="1683" t="s">
        <v>2615</v>
      </c>
      <c r="B3740" s="1683"/>
      <c r="C3740" s="1683"/>
      <c r="D3740" s="1683"/>
      <c r="E3740" s="1683"/>
      <c r="F3740" s="1683"/>
      <c r="G3740" s="1683"/>
      <c r="H3740" s="1683"/>
      <c r="I3740" s="1683"/>
      <c r="J3740" s="1683"/>
      <c r="K3740" s="1683"/>
      <c r="L3740" s="1683"/>
      <c r="M3740" s="1683"/>
    </row>
    <row r="3741" spans="1:13">
      <c r="A3741" s="620" t="s">
        <v>910</v>
      </c>
      <c r="B3741" s="621" t="s">
        <v>1029</v>
      </c>
      <c r="C3741" s="620" t="s">
        <v>1030</v>
      </c>
      <c r="D3741" s="620" t="s">
        <v>1030</v>
      </c>
      <c r="E3741" s="620" t="s">
        <v>1031</v>
      </c>
      <c r="F3741" s="1657" t="s">
        <v>1032</v>
      </c>
      <c r="G3741" s="1658"/>
      <c r="H3741" s="622" t="s">
        <v>1033</v>
      </c>
      <c r="I3741" s="623" t="s">
        <v>1034</v>
      </c>
      <c r="J3741" s="620" t="s">
        <v>1035</v>
      </c>
      <c r="K3741" s="620" t="s">
        <v>1036</v>
      </c>
      <c r="L3741" s="620" t="s">
        <v>1037</v>
      </c>
      <c r="M3741" s="624" t="s">
        <v>1038</v>
      </c>
    </row>
    <row r="3742" spans="1:13">
      <c r="A3742" s="625"/>
      <c r="B3742" s="626" t="s">
        <v>1039</v>
      </c>
      <c r="C3742" s="625" t="s">
        <v>1040</v>
      </c>
      <c r="D3742" s="625" t="s">
        <v>1041</v>
      </c>
      <c r="E3742" s="625" t="s">
        <v>1042</v>
      </c>
      <c r="F3742" s="1659" t="s">
        <v>1043</v>
      </c>
      <c r="G3742" s="1660"/>
      <c r="H3742" s="627" t="s">
        <v>1044</v>
      </c>
      <c r="I3742" s="625" t="s">
        <v>6</v>
      </c>
      <c r="J3742" s="628" t="s">
        <v>1045</v>
      </c>
      <c r="K3742" s="629" t="s">
        <v>1046</v>
      </c>
      <c r="L3742" s="625" t="s">
        <v>1047</v>
      </c>
      <c r="M3742" s="628" t="s">
        <v>1048</v>
      </c>
    </row>
    <row r="3743" spans="1:13">
      <c r="A3743" s="625"/>
      <c r="B3743" s="626" t="s">
        <v>1049</v>
      </c>
      <c r="C3743" s="625"/>
      <c r="D3743" s="625"/>
      <c r="E3743" s="625"/>
      <c r="F3743" s="630" t="s">
        <v>1050</v>
      </c>
      <c r="G3743" s="630" t="s">
        <v>1051</v>
      </c>
      <c r="H3743" s="631" t="s">
        <v>1052</v>
      </c>
      <c r="I3743" s="629" t="s">
        <v>1053</v>
      </c>
      <c r="J3743" s="625" t="s">
        <v>6</v>
      </c>
      <c r="K3743" s="629"/>
      <c r="L3743" s="625" t="s">
        <v>1054</v>
      </c>
      <c r="M3743" s="632"/>
    </row>
    <row r="3744" spans="1:13">
      <c r="A3744" s="670"/>
      <c r="B3744" s="967"/>
      <c r="C3744" s="670"/>
      <c r="D3744" s="670"/>
      <c r="E3744" s="670"/>
      <c r="F3744" s="1024" t="s">
        <v>1055</v>
      </c>
      <c r="G3744" s="1025" t="s">
        <v>1055</v>
      </c>
      <c r="H3744" s="671" t="s">
        <v>1056</v>
      </c>
      <c r="I3744" s="1026" t="s">
        <v>1057</v>
      </c>
      <c r="J3744" s="670" t="s">
        <v>1058</v>
      </c>
      <c r="K3744" s="1027"/>
      <c r="L3744" s="1028" t="s">
        <v>1059</v>
      </c>
      <c r="M3744" s="1029"/>
    </row>
    <row r="3745" spans="1:13" ht="51">
      <c r="A3745" s="675">
        <v>13</v>
      </c>
      <c r="B3745" s="701" t="s">
        <v>2677</v>
      </c>
      <c r="C3745" s="701" t="s">
        <v>2678</v>
      </c>
      <c r="D3745" s="701" t="s">
        <v>2679</v>
      </c>
      <c r="E3745" s="701" t="s">
        <v>2680</v>
      </c>
      <c r="F3745" s="678">
        <v>2</v>
      </c>
      <c r="G3745" s="678"/>
      <c r="H3745" s="678">
        <v>2</v>
      </c>
      <c r="I3745" s="678">
        <v>4</v>
      </c>
      <c r="J3745" s="678">
        <v>8</v>
      </c>
      <c r="K3745" s="678">
        <v>4</v>
      </c>
      <c r="L3745" s="701" t="s">
        <v>2620</v>
      </c>
      <c r="M3745" s="701" t="s">
        <v>2681</v>
      </c>
    </row>
    <row r="3746" spans="1:13" ht="63.75">
      <c r="A3746" s="675">
        <v>14</v>
      </c>
      <c r="B3746" s="701" t="s">
        <v>2682</v>
      </c>
      <c r="C3746" s="701" t="s">
        <v>2683</v>
      </c>
      <c r="D3746" s="701" t="s">
        <v>2684</v>
      </c>
      <c r="E3746" s="701" t="s">
        <v>2685</v>
      </c>
      <c r="F3746" s="678">
        <v>3</v>
      </c>
      <c r="G3746" s="678"/>
      <c r="H3746" s="678">
        <v>3.5</v>
      </c>
      <c r="I3746" s="678">
        <v>6.5</v>
      </c>
      <c r="J3746" s="678">
        <v>6.5</v>
      </c>
      <c r="K3746" s="678" t="s">
        <v>1273</v>
      </c>
      <c r="L3746" s="701" t="s">
        <v>2620</v>
      </c>
      <c r="M3746" s="701" t="s">
        <v>2686</v>
      </c>
    </row>
    <row r="3747" spans="1:13" ht="102">
      <c r="A3747" s="1082">
        <v>15</v>
      </c>
      <c r="B3747" s="1082" t="s">
        <v>2687</v>
      </c>
      <c r="C3747" s="701" t="s">
        <v>2688</v>
      </c>
      <c r="D3747" s="701" t="s">
        <v>2689</v>
      </c>
      <c r="E3747" s="693" t="s">
        <v>2690</v>
      </c>
      <c r="F3747" s="678">
        <v>2</v>
      </c>
      <c r="G3747" s="678"/>
      <c r="H3747" s="678">
        <v>5</v>
      </c>
      <c r="I3747" s="678">
        <v>10</v>
      </c>
      <c r="J3747" s="678">
        <v>15</v>
      </c>
      <c r="K3747" s="678">
        <v>5</v>
      </c>
      <c r="L3747" s="1079" t="s">
        <v>2620</v>
      </c>
      <c r="M3747" s="701" t="s">
        <v>2691</v>
      </c>
    </row>
    <row r="3748" spans="1:13" ht="63.75">
      <c r="A3748" s="1082">
        <v>16</v>
      </c>
      <c r="B3748" s="1082" t="s">
        <v>2692</v>
      </c>
      <c r="C3748" s="701" t="s">
        <v>2693</v>
      </c>
      <c r="D3748" s="701" t="s">
        <v>2694</v>
      </c>
      <c r="E3748" s="693" t="s">
        <v>2695</v>
      </c>
      <c r="F3748" s="678" t="s">
        <v>1077</v>
      </c>
      <c r="G3748" s="678"/>
      <c r="H3748" s="678">
        <v>3</v>
      </c>
      <c r="I3748" s="678">
        <v>6</v>
      </c>
      <c r="J3748" s="678">
        <v>9</v>
      </c>
      <c r="K3748" s="678">
        <v>3</v>
      </c>
      <c r="L3748" s="1079" t="s">
        <v>2620</v>
      </c>
      <c r="M3748" s="701" t="s">
        <v>2696</v>
      </c>
    </row>
    <row r="3749" spans="1:13" ht="63.75">
      <c r="A3749" s="1085">
        <v>17</v>
      </c>
      <c r="B3749" s="1085" t="s">
        <v>2697</v>
      </c>
      <c r="C3749" s="767" t="s">
        <v>2698</v>
      </c>
      <c r="D3749" s="767" t="s">
        <v>2699</v>
      </c>
      <c r="E3749" s="739" t="s">
        <v>2700</v>
      </c>
      <c r="F3749" s="864">
        <v>0.2</v>
      </c>
      <c r="G3749" s="864"/>
      <c r="H3749" s="864">
        <v>0.2</v>
      </c>
      <c r="I3749" s="864">
        <v>4</v>
      </c>
      <c r="J3749" s="864">
        <v>5</v>
      </c>
      <c r="K3749" s="864">
        <v>10</v>
      </c>
      <c r="L3749" s="1086" t="s">
        <v>2620</v>
      </c>
      <c r="M3749" s="1085" t="s">
        <v>2701</v>
      </c>
    </row>
    <row r="3750" spans="1:13">
      <c r="A3750" s="576"/>
      <c r="B3750" s="720"/>
      <c r="C3750" s="1087" t="s">
        <v>6</v>
      </c>
      <c r="D3750" s="1088"/>
      <c r="E3750" s="1088"/>
      <c r="F3750" s="997">
        <f t="shared" ref="F3750:K3750" si="28">SUM(F3711:F3749)</f>
        <v>57.300000000000004</v>
      </c>
      <c r="G3750" s="997">
        <f t="shared" si="28"/>
        <v>0</v>
      </c>
      <c r="H3750" s="997">
        <f t="shared" si="28"/>
        <v>606.30000000000007</v>
      </c>
      <c r="I3750" s="997">
        <f t="shared" si="28"/>
        <v>208.7</v>
      </c>
      <c r="J3750" s="997">
        <f t="shared" si="28"/>
        <v>469.20500000000004</v>
      </c>
      <c r="K3750" s="997">
        <f t="shared" si="28"/>
        <v>646.29999999999995</v>
      </c>
      <c r="L3750" s="1089"/>
      <c r="M3750" s="720"/>
    </row>
    <row r="3751" spans="1:13">
      <c r="A3751" s="738"/>
      <c r="B3751" s="738"/>
      <c r="C3751" s="738"/>
      <c r="D3751" s="738"/>
      <c r="E3751" s="738"/>
      <c r="G3751" s="738"/>
      <c r="H3751" s="738"/>
      <c r="I3751" s="738"/>
      <c r="J3751" s="738"/>
      <c r="K3751" s="738"/>
      <c r="L3751" s="738"/>
      <c r="M3751" s="738"/>
    </row>
    <row r="3752" spans="1:13">
      <c r="A3752" s="738"/>
      <c r="B3752" s="738"/>
      <c r="C3752" s="738"/>
      <c r="D3752" s="738"/>
      <c r="E3752" s="738"/>
      <c r="G3752" s="738"/>
      <c r="H3752" s="738"/>
      <c r="I3752" s="738"/>
      <c r="J3752" s="738"/>
      <c r="K3752" s="738"/>
      <c r="L3752" s="738"/>
      <c r="M3752" s="738"/>
    </row>
    <row r="3753" spans="1:13">
      <c r="A3753" s="738"/>
      <c r="B3753" s="738"/>
      <c r="C3753" s="738"/>
      <c r="D3753" s="738"/>
      <c r="E3753" s="738"/>
      <c r="G3753" s="738"/>
      <c r="H3753" s="738"/>
      <c r="I3753" s="738"/>
      <c r="J3753" s="738"/>
      <c r="K3753" s="738"/>
      <c r="L3753" s="738"/>
      <c r="M3753" s="738"/>
    </row>
    <row r="3754" spans="1:13">
      <c r="A3754" s="738"/>
      <c r="B3754" s="738"/>
      <c r="C3754" s="738"/>
      <c r="D3754" s="738"/>
      <c r="E3754" s="738"/>
      <c r="G3754" s="738"/>
      <c r="H3754" s="738"/>
      <c r="I3754" s="738"/>
      <c r="J3754" s="738"/>
      <c r="K3754" s="738"/>
      <c r="L3754" s="738"/>
      <c r="M3754" s="738"/>
    </row>
    <row r="3755" spans="1:13">
      <c r="A3755" s="738"/>
      <c r="B3755" s="738"/>
      <c r="C3755" s="738"/>
      <c r="D3755" s="738"/>
      <c r="E3755" s="738"/>
      <c r="G3755" s="738"/>
      <c r="H3755" s="738"/>
      <c r="I3755" s="738"/>
      <c r="J3755" s="738"/>
      <c r="K3755" s="738"/>
      <c r="L3755" s="738"/>
      <c r="M3755" s="738"/>
    </row>
    <row r="3756" spans="1:13">
      <c r="A3756" s="738"/>
      <c r="B3756" s="738"/>
      <c r="C3756" s="738"/>
      <c r="D3756" s="738"/>
      <c r="E3756" s="738"/>
      <c r="G3756" s="738"/>
      <c r="H3756" s="738"/>
      <c r="I3756" s="738"/>
      <c r="J3756" s="738"/>
      <c r="K3756" s="738"/>
      <c r="L3756" s="738"/>
      <c r="M3756" s="738"/>
    </row>
    <row r="3757" spans="1:13">
      <c r="A3757" s="738"/>
      <c r="B3757" s="738"/>
      <c r="C3757" s="738"/>
      <c r="D3757" s="738"/>
      <c r="E3757" s="738"/>
      <c r="G3757" s="738"/>
      <c r="H3757" s="738"/>
      <c r="I3757" s="738"/>
      <c r="J3757" s="738"/>
      <c r="K3757" s="738"/>
      <c r="L3757" s="738"/>
      <c r="M3757" s="738"/>
    </row>
    <row r="3758" spans="1:13">
      <c r="A3758" s="738"/>
      <c r="B3758" s="738"/>
      <c r="C3758" s="738"/>
      <c r="D3758" s="738"/>
      <c r="E3758" s="738"/>
      <c r="G3758" s="738"/>
      <c r="H3758" s="738"/>
      <c r="I3758" s="738"/>
      <c r="J3758" s="738"/>
      <c r="K3758" s="738"/>
      <c r="L3758" s="738"/>
      <c r="M3758" s="738"/>
    </row>
    <row r="3759" spans="1:13">
      <c r="A3759" s="738"/>
      <c r="B3759" s="738"/>
      <c r="C3759" s="738"/>
      <c r="D3759" s="738"/>
      <c r="E3759" s="738"/>
      <c r="G3759" s="738"/>
      <c r="H3759" s="738"/>
      <c r="I3759" s="738"/>
      <c r="J3759" s="738"/>
      <c r="K3759" s="738"/>
      <c r="L3759" s="738"/>
      <c r="M3759" s="738"/>
    </row>
    <row r="3760" spans="1:13">
      <c r="A3760" s="1676" t="s">
        <v>907</v>
      </c>
      <c r="B3760" s="1676"/>
      <c r="C3760" s="1676"/>
      <c r="D3760" s="1676"/>
      <c r="E3760" s="1676"/>
      <c r="F3760" s="1676"/>
      <c r="G3760" s="1676"/>
      <c r="H3760" s="1676"/>
      <c r="I3760" s="1676"/>
      <c r="J3760" s="1676"/>
      <c r="K3760" s="1676"/>
      <c r="L3760" s="1676"/>
      <c r="M3760" s="1676"/>
    </row>
    <row r="3761" spans="1:13">
      <c r="A3761" s="1676" t="s">
        <v>908</v>
      </c>
      <c r="B3761" s="1676"/>
      <c r="C3761" s="1676"/>
      <c r="D3761" s="1676"/>
      <c r="E3761" s="1676"/>
      <c r="F3761" s="1676"/>
      <c r="G3761" s="1676"/>
      <c r="H3761" s="1676"/>
      <c r="I3761" s="1676"/>
      <c r="J3761" s="1676"/>
      <c r="K3761" s="1676"/>
      <c r="L3761" s="1676"/>
      <c r="M3761" s="1676"/>
    </row>
    <row r="3762" spans="1:13">
      <c r="A3762" s="1655" t="s">
        <v>2702</v>
      </c>
      <c r="B3762" s="1655"/>
      <c r="C3762" s="1655"/>
      <c r="D3762" s="1655"/>
      <c r="E3762" s="1655"/>
      <c r="F3762" s="1655"/>
      <c r="G3762" s="1655"/>
      <c r="H3762" s="1655"/>
      <c r="I3762" s="1655"/>
      <c r="J3762" s="1655"/>
      <c r="K3762" s="1655"/>
      <c r="L3762" s="1655"/>
      <c r="M3762" s="1655"/>
    </row>
    <row r="3763" spans="1:13">
      <c r="A3763" s="1690" t="s">
        <v>2703</v>
      </c>
      <c r="B3763" s="1690"/>
      <c r="C3763" s="1690"/>
      <c r="D3763" s="1690"/>
      <c r="E3763" s="1690"/>
      <c r="F3763" s="1690"/>
      <c r="G3763" s="1690"/>
      <c r="H3763" s="1690"/>
      <c r="I3763" s="1690"/>
      <c r="J3763" s="1690"/>
      <c r="K3763" s="1690"/>
      <c r="L3763" s="1690"/>
      <c r="M3763" s="1690"/>
    </row>
    <row r="3764" spans="1:13">
      <c r="A3764" s="1691" t="s">
        <v>2704</v>
      </c>
      <c r="B3764" s="1683"/>
      <c r="C3764" s="1683"/>
      <c r="D3764" s="1683"/>
      <c r="E3764" s="1683"/>
      <c r="F3764" s="1683"/>
      <c r="G3764" s="1683"/>
      <c r="H3764" s="1683"/>
      <c r="I3764" s="1683"/>
      <c r="J3764" s="1683"/>
      <c r="K3764" s="1683"/>
      <c r="L3764" s="1683"/>
      <c r="M3764" s="1683"/>
    </row>
    <row r="3765" spans="1:13">
      <c r="A3765" s="620" t="s">
        <v>910</v>
      </c>
      <c r="B3765" s="621" t="s">
        <v>1029</v>
      </c>
      <c r="C3765" s="620" t="s">
        <v>1030</v>
      </c>
      <c r="D3765" s="620" t="s">
        <v>1030</v>
      </c>
      <c r="E3765" s="620" t="s">
        <v>1031</v>
      </c>
      <c r="F3765" s="1657" t="s">
        <v>1032</v>
      </c>
      <c r="G3765" s="1658"/>
      <c r="H3765" s="622" t="s">
        <v>1033</v>
      </c>
      <c r="I3765" s="623" t="s">
        <v>1034</v>
      </c>
      <c r="J3765" s="620" t="s">
        <v>1035</v>
      </c>
      <c r="K3765" s="620" t="s">
        <v>1036</v>
      </c>
      <c r="L3765" s="620" t="s">
        <v>1037</v>
      </c>
      <c r="M3765" s="624" t="s">
        <v>1038</v>
      </c>
    </row>
    <row r="3766" spans="1:13">
      <c r="A3766" s="625"/>
      <c r="B3766" s="626" t="s">
        <v>1039</v>
      </c>
      <c r="C3766" s="625" t="s">
        <v>1040</v>
      </c>
      <c r="D3766" s="625" t="s">
        <v>1041</v>
      </c>
      <c r="E3766" s="625" t="s">
        <v>1042</v>
      </c>
      <c r="F3766" s="1659" t="s">
        <v>1043</v>
      </c>
      <c r="G3766" s="1660"/>
      <c r="H3766" s="627" t="s">
        <v>1044</v>
      </c>
      <c r="I3766" s="625" t="s">
        <v>6</v>
      </c>
      <c r="J3766" s="628" t="s">
        <v>1045</v>
      </c>
      <c r="K3766" s="629" t="s">
        <v>1046</v>
      </c>
      <c r="L3766" s="625" t="s">
        <v>1047</v>
      </c>
      <c r="M3766" s="628" t="s">
        <v>1048</v>
      </c>
    </row>
    <row r="3767" spans="1:13">
      <c r="A3767" s="625"/>
      <c r="B3767" s="626" t="s">
        <v>1049</v>
      </c>
      <c r="C3767" s="625"/>
      <c r="D3767" s="625"/>
      <c r="E3767" s="625"/>
      <c r="F3767" s="630" t="s">
        <v>1050</v>
      </c>
      <c r="G3767" s="630" t="s">
        <v>1051</v>
      </c>
      <c r="H3767" s="631" t="s">
        <v>1052</v>
      </c>
      <c r="I3767" s="629" t="s">
        <v>1053</v>
      </c>
      <c r="J3767" s="625" t="s">
        <v>6</v>
      </c>
      <c r="K3767" s="629"/>
      <c r="L3767" s="625" t="s">
        <v>1054</v>
      </c>
      <c r="M3767" s="632"/>
    </row>
    <row r="3768" spans="1:13">
      <c r="A3768" s="625"/>
      <c r="B3768" s="626"/>
      <c r="C3768" s="625"/>
      <c r="D3768" s="625"/>
      <c r="E3768" s="625"/>
      <c r="F3768" s="633" t="s">
        <v>1055</v>
      </c>
      <c r="G3768" s="634" t="s">
        <v>1055</v>
      </c>
      <c r="H3768" s="628" t="s">
        <v>1056</v>
      </c>
      <c r="I3768" s="629" t="s">
        <v>1057</v>
      </c>
      <c r="J3768" s="625" t="s">
        <v>1058</v>
      </c>
      <c r="K3768" s="635"/>
      <c r="L3768" s="636" t="s">
        <v>1059</v>
      </c>
      <c r="M3768" s="632"/>
    </row>
    <row r="3769" spans="1:13" ht="63.75">
      <c r="A3769" s="720">
        <v>1</v>
      </c>
      <c r="B3769" s="693" t="s">
        <v>2705</v>
      </c>
      <c r="C3769" s="694" t="s">
        <v>2706</v>
      </c>
      <c r="D3769" s="694" t="s">
        <v>2707</v>
      </c>
      <c r="E3769" s="694" t="s">
        <v>2708</v>
      </c>
      <c r="F3769" s="1090">
        <v>8</v>
      </c>
      <c r="G3769" s="1090"/>
      <c r="H3769" s="1090">
        <v>250</v>
      </c>
      <c r="I3769" s="1090">
        <v>400</v>
      </c>
      <c r="J3769" s="1090">
        <v>950</v>
      </c>
      <c r="K3769" s="1090">
        <v>200</v>
      </c>
      <c r="L3769" s="1091"/>
      <c r="M3769" s="1014" t="s">
        <v>2709</v>
      </c>
    </row>
    <row r="3770" spans="1:13" ht="15">
      <c r="A3770" s="1092"/>
      <c r="B3770" s="1092"/>
      <c r="C3770" s="1093" t="s">
        <v>6</v>
      </c>
      <c r="D3770" s="1094"/>
      <c r="E3770" s="1094"/>
      <c r="F3770" s="1095">
        <f t="shared" ref="F3770:K3770" si="29">SUM(F3769:F3769)</f>
        <v>8</v>
      </c>
      <c r="G3770" s="1095">
        <f t="shared" si="29"/>
        <v>0</v>
      </c>
      <c r="H3770" s="1095">
        <f t="shared" si="29"/>
        <v>250</v>
      </c>
      <c r="I3770" s="1095">
        <f t="shared" si="29"/>
        <v>400</v>
      </c>
      <c r="J3770" s="1095">
        <f t="shared" si="29"/>
        <v>950</v>
      </c>
      <c r="K3770" s="1095">
        <f t="shared" si="29"/>
        <v>200</v>
      </c>
      <c r="L3770" s="1092"/>
      <c r="M3770" s="567"/>
    </row>
    <row r="3771" spans="1:13" ht="15">
      <c r="A3771" s="1096"/>
      <c r="B3771" s="1096"/>
      <c r="C3771" s="1097"/>
      <c r="D3771" s="1098"/>
      <c r="E3771" s="1098"/>
      <c r="F3771" s="1099"/>
      <c r="G3771" s="1099"/>
      <c r="H3771" s="1099"/>
      <c r="I3771" s="1099"/>
      <c r="J3771" s="1099"/>
      <c r="K3771" s="1099"/>
      <c r="L3771" s="1096"/>
      <c r="M3771" s="726"/>
    </row>
    <row r="3772" spans="1:13" ht="15">
      <c r="A3772" s="1096"/>
      <c r="B3772" s="1096"/>
      <c r="C3772" s="1097"/>
      <c r="D3772" s="1098"/>
      <c r="E3772" s="1098"/>
      <c r="F3772" s="1099"/>
      <c r="G3772" s="1099"/>
      <c r="H3772" s="1099"/>
      <c r="I3772" s="1099"/>
      <c r="J3772" s="1099"/>
      <c r="K3772" s="1099"/>
      <c r="L3772" s="1096"/>
      <c r="M3772" s="726"/>
    </row>
    <row r="3773" spans="1:13" ht="15">
      <c r="A3773" s="1096"/>
      <c r="B3773" s="1096"/>
      <c r="C3773" s="1097"/>
      <c r="D3773" s="1098"/>
      <c r="E3773" s="1098"/>
      <c r="F3773" s="1099"/>
      <c r="G3773" s="1099"/>
      <c r="H3773" s="1099"/>
      <c r="I3773" s="1099"/>
      <c r="J3773" s="1099"/>
      <c r="K3773" s="1099"/>
      <c r="L3773" s="1096"/>
      <c r="M3773" s="726"/>
    </row>
    <row r="3774" spans="1:13" ht="15">
      <c r="A3774" s="1096"/>
      <c r="B3774" s="1096"/>
      <c r="C3774" s="1097"/>
      <c r="D3774" s="1098"/>
      <c r="E3774" s="1098"/>
      <c r="F3774" s="1099"/>
      <c r="G3774" s="1099"/>
      <c r="H3774" s="1099"/>
      <c r="I3774" s="1099"/>
      <c r="J3774" s="1099"/>
      <c r="K3774" s="1099"/>
      <c r="L3774" s="1096"/>
      <c r="M3774" s="726"/>
    </row>
    <row r="3775" spans="1:13" ht="15">
      <c r="A3775" s="1096"/>
      <c r="B3775" s="1096"/>
      <c r="C3775" s="1097"/>
      <c r="D3775" s="1098"/>
      <c r="E3775" s="1098"/>
      <c r="F3775" s="1099"/>
      <c r="G3775" s="1099"/>
      <c r="H3775" s="1099"/>
      <c r="I3775" s="1099"/>
      <c r="J3775" s="1099"/>
      <c r="K3775" s="1099"/>
      <c r="L3775" s="1096"/>
      <c r="M3775" s="726"/>
    </row>
    <row r="3776" spans="1:13" ht="15">
      <c r="A3776" s="1096"/>
      <c r="B3776" s="1096"/>
      <c r="C3776" s="1097"/>
      <c r="D3776" s="1098"/>
      <c r="E3776" s="1098"/>
      <c r="F3776" s="1099"/>
      <c r="G3776" s="1099"/>
      <c r="H3776" s="1099"/>
      <c r="I3776" s="1099"/>
      <c r="J3776" s="1099"/>
      <c r="K3776" s="1099"/>
      <c r="L3776" s="1096"/>
      <c r="M3776" s="726"/>
    </row>
    <row r="3777" spans="1:13" ht="15">
      <c r="A3777" s="1096"/>
      <c r="B3777" s="1096"/>
      <c r="C3777" s="1097"/>
      <c r="D3777" s="1098"/>
      <c r="E3777" s="1098"/>
      <c r="F3777" s="1099"/>
      <c r="G3777" s="1099"/>
      <c r="H3777" s="1099"/>
      <c r="I3777" s="1099"/>
      <c r="J3777" s="1099"/>
      <c r="K3777" s="1099"/>
      <c r="L3777" s="1096"/>
      <c r="M3777" s="726"/>
    </row>
    <row r="3778" spans="1:13" ht="15">
      <c r="A3778" s="1096"/>
      <c r="B3778" s="1096"/>
      <c r="C3778" s="1097"/>
      <c r="D3778" s="1098"/>
      <c r="E3778" s="1098"/>
      <c r="F3778" s="1099"/>
      <c r="G3778" s="1099"/>
      <c r="H3778" s="1099"/>
      <c r="I3778" s="1099"/>
      <c r="J3778" s="1099"/>
      <c r="K3778" s="1099"/>
      <c r="L3778" s="1096"/>
      <c r="M3778" s="726"/>
    </row>
    <row r="3779" spans="1:13" ht="15">
      <c r="A3779" s="1096"/>
      <c r="B3779" s="1096"/>
      <c r="C3779" s="1097"/>
      <c r="D3779" s="1098"/>
      <c r="E3779" s="1098"/>
      <c r="F3779" s="1099"/>
      <c r="G3779" s="1099"/>
      <c r="H3779" s="1099"/>
      <c r="I3779" s="1099"/>
      <c r="J3779" s="1099"/>
      <c r="K3779" s="1099"/>
      <c r="L3779" s="1096"/>
      <c r="M3779" s="726"/>
    </row>
    <row r="3780" spans="1:13" ht="15">
      <c r="A3780" s="1096"/>
      <c r="B3780" s="1096"/>
      <c r="C3780" s="1097"/>
      <c r="D3780" s="1098"/>
      <c r="E3780" s="1098"/>
      <c r="F3780" s="1099"/>
      <c r="G3780" s="1099"/>
      <c r="H3780" s="1099"/>
      <c r="I3780" s="1099"/>
      <c r="J3780" s="1099"/>
      <c r="K3780" s="1099"/>
      <c r="L3780" s="1096"/>
      <c r="M3780" s="726"/>
    </row>
    <row r="3781" spans="1:13" ht="15">
      <c r="A3781" s="1096"/>
      <c r="B3781" s="1096"/>
      <c r="C3781" s="1097"/>
      <c r="D3781" s="1098"/>
      <c r="E3781" s="1098"/>
      <c r="F3781" s="1099"/>
      <c r="G3781" s="1099"/>
      <c r="H3781" s="1099"/>
      <c r="I3781" s="1099"/>
      <c r="J3781" s="1099"/>
      <c r="K3781" s="1099"/>
      <c r="L3781" s="1096"/>
      <c r="M3781" s="726"/>
    </row>
    <row r="3782" spans="1:13" ht="15">
      <c r="A3782" s="1096"/>
      <c r="B3782" s="1096"/>
      <c r="C3782" s="1097"/>
      <c r="D3782" s="1098"/>
      <c r="E3782" s="1098"/>
      <c r="F3782" s="1099"/>
      <c r="G3782" s="1099"/>
      <c r="H3782" s="1099"/>
      <c r="I3782" s="1099"/>
      <c r="J3782" s="1099"/>
      <c r="K3782" s="1099"/>
      <c r="L3782" s="1096"/>
      <c r="M3782" s="726"/>
    </row>
    <row r="3783" spans="1:13" ht="15">
      <c r="A3783" s="1096"/>
      <c r="B3783" s="1096"/>
      <c r="C3783" s="1097"/>
      <c r="D3783" s="1098"/>
      <c r="E3783" s="1098"/>
      <c r="F3783" s="1099"/>
      <c r="G3783" s="1099"/>
      <c r="H3783" s="1099"/>
      <c r="I3783" s="1099"/>
      <c r="J3783" s="1099"/>
      <c r="K3783" s="1099"/>
      <c r="L3783" s="1096"/>
      <c r="M3783" s="726"/>
    </row>
    <row r="3784" spans="1:13" ht="15">
      <c r="A3784" s="1096"/>
      <c r="B3784" s="1096"/>
      <c r="C3784" s="1097"/>
      <c r="D3784" s="1098"/>
      <c r="E3784" s="1098"/>
      <c r="F3784" s="1099"/>
      <c r="G3784" s="1099"/>
      <c r="H3784" s="1099"/>
      <c r="I3784" s="1099"/>
      <c r="J3784" s="1099"/>
      <c r="K3784" s="1099"/>
      <c r="L3784" s="1096"/>
      <c r="M3784" s="726"/>
    </row>
    <row r="3785" spans="1:13" ht="15">
      <c r="A3785" s="1096"/>
      <c r="B3785" s="1096"/>
      <c r="C3785" s="1097"/>
      <c r="D3785" s="1098"/>
      <c r="E3785" s="1098"/>
      <c r="F3785" s="1099"/>
      <c r="G3785" s="1099"/>
      <c r="H3785" s="1099"/>
      <c r="I3785" s="1099"/>
      <c r="J3785" s="1099"/>
      <c r="K3785" s="1099"/>
      <c r="L3785" s="1096"/>
      <c r="M3785" s="726"/>
    </row>
    <row r="3786" spans="1:13" ht="15">
      <c r="A3786" s="1096"/>
      <c r="B3786" s="1096"/>
      <c r="C3786" s="1097"/>
      <c r="D3786" s="1098"/>
      <c r="E3786" s="1098"/>
      <c r="F3786" s="1099"/>
      <c r="G3786" s="1099"/>
      <c r="H3786" s="1099"/>
      <c r="I3786" s="1099"/>
      <c r="J3786" s="1099"/>
      <c r="K3786" s="1099"/>
      <c r="L3786" s="1096"/>
      <c r="M3786" s="726"/>
    </row>
    <row r="3787" spans="1:13" ht="15">
      <c r="A3787" s="1096"/>
      <c r="B3787" s="1096"/>
      <c r="C3787" s="1097"/>
      <c r="D3787" s="1098"/>
      <c r="E3787" s="1098"/>
      <c r="F3787" s="1099"/>
      <c r="G3787" s="1099"/>
      <c r="H3787" s="1099"/>
      <c r="I3787" s="1099"/>
      <c r="J3787" s="1099"/>
      <c r="K3787" s="1099"/>
      <c r="L3787" s="1096"/>
      <c r="M3787" s="726"/>
    </row>
    <row r="3788" spans="1:13" ht="15">
      <c r="A3788" s="1096"/>
      <c r="B3788" s="1096"/>
      <c r="C3788" s="1097"/>
      <c r="D3788" s="1098"/>
      <c r="E3788" s="1098"/>
      <c r="F3788" s="1099"/>
      <c r="G3788" s="1099"/>
      <c r="H3788" s="1099"/>
      <c r="I3788" s="1099"/>
      <c r="J3788" s="1099"/>
      <c r="K3788" s="1099"/>
      <c r="L3788" s="1096"/>
      <c r="M3788" s="726"/>
    </row>
    <row r="3789" spans="1:13" ht="15">
      <c r="A3789" s="748"/>
      <c r="B3789" s="748"/>
      <c r="C3789" s="748"/>
      <c r="D3789" s="748"/>
      <c r="E3789" s="748"/>
      <c r="F3789" s="748"/>
      <c r="G3789" s="748"/>
      <c r="H3789" s="748"/>
      <c r="I3789" s="748"/>
      <c r="J3789" s="748"/>
      <c r="K3789" s="748"/>
      <c r="L3789" s="748"/>
      <c r="M3789" s="748"/>
    </row>
    <row r="3790" spans="1:13" ht="15">
      <c r="A3790" s="748"/>
      <c r="B3790" s="748"/>
      <c r="C3790" s="748"/>
      <c r="D3790" s="748"/>
      <c r="E3790" s="748"/>
      <c r="F3790" s="748"/>
      <c r="G3790" s="748"/>
      <c r="H3790" s="748"/>
      <c r="I3790" s="748"/>
      <c r="J3790" s="748"/>
      <c r="K3790" s="748"/>
      <c r="L3790" s="748"/>
      <c r="M3790" s="748"/>
    </row>
    <row r="3791" spans="1:13" ht="15">
      <c r="A3791" s="748"/>
      <c r="B3791" s="748"/>
      <c r="C3791" s="748"/>
      <c r="D3791" s="748"/>
      <c r="E3791" s="748"/>
      <c r="F3791" s="748"/>
      <c r="G3791" s="748"/>
      <c r="H3791" s="748"/>
      <c r="I3791" s="748"/>
      <c r="J3791" s="748"/>
      <c r="K3791" s="748"/>
      <c r="L3791" s="748"/>
      <c r="M3791" s="748"/>
    </row>
    <row r="3793" spans="1:13" ht="15">
      <c r="A3793" s="748"/>
      <c r="B3793" s="748"/>
      <c r="C3793" s="748"/>
      <c r="D3793" s="748"/>
      <c r="E3793" s="748"/>
      <c r="F3793" s="748"/>
      <c r="G3793" s="748"/>
      <c r="H3793" s="748"/>
      <c r="I3793" s="748"/>
      <c r="J3793" s="748"/>
      <c r="K3793" s="748"/>
      <c r="L3793" s="748"/>
      <c r="M3793" s="748"/>
    </row>
    <row r="3794" spans="1:13" ht="15">
      <c r="A3794" s="748"/>
      <c r="B3794" s="748"/>
      <c r="C3794" s="748"/>
      <c r="D3794" s="748"/>
      <c r="E3794" s="748"/>
      <c r="F3794" s="748"/>
      <c r="G3794" s="748"/>
      <c r="H3794" s="748"/>
      <c r="I3794" s="748"/>
      <c r="J3794" s="748"/>
      <c r="K3794" s="748"/>
      <c r="L3794" s="748"/>
      <c r="M3794" s="748"/>
    </row>
    <row r="3795" spans="1:13" ht="15">
      <c r="A3795" s="748"/>
      <c r="B3795" s="748"/>
      <c r="C3795" s="748"/>
      <c r="D3795" s="748"/>
      <c r="E3795" s="748"/>
      <c r="F3795" s="748"/>
      <c r="G3795" s="748"/>
      <c r="H3795" s="748"/>
      <c r="I3795" s="748"/>
      <c r="J3795" s="748"/>
      <c r="K3795" s="748"/>
      <c r="L3795" s="748"/>
      <c r="M3795" s="748"/>
    </row>
    <row r="3796" spans="1:13" ht="15">
      <c r="A3796" s="748"/>
      <c r="B3796" s="748"/>
      <c r="C3796" s="748"/>
      <c r="D3796" s="748"/>
      <c r="E3796" s="748"/>
      <c r="F3796" s="748"/>
      <c r="G3796" s="748"/>
      <c r="H3796" s="748"/>
      <c r="I3796" s="748"/>
      <c r="J3796" s="748"/>
      <c r="K3796" s="748"/>
      <c r="L3796" s="748"/>
      <c r="M3796" s="748"/>
    </row>
    <row r="3797" spans="1:13">
      <c r="A3797" s="1676" t="s">
        <v>907</v>
      </c>
      <c r="B3797" s="1676"/>
      <c r="C3797" s="1676"/>
      <c r="D3797" s="1676"/>
      <c r="E3797" s="1676"/>
      <c r="F3797" s="1676"/>
      <c r="G3797" s="1676"/>
      <c r="H3797" s="1676"/>
      <c r="I3797" s="1676"/>
      <c r="J3797" s="1676"/>
      <c r="K3797" s="1676"/>
      <c r="L3797" s="1676"/>
      <c r="M3797" s="1676"/>
    </row>
    <row r="3798" spans="1:13">
      <c r="A3798" s="1676" t="s">
        <v>908</v>
      </c>
      <c r="B3798" s="1676"/>
      <c r="C3798" s="1676"/>
      <c r="D3798" s="1676"/>
      <c r="E3798" s="1676"/>
      <c r="F3798" s="1676"/>
      <c r="G3798" s="1676"/>
      <c r="H3798" s="1676"/>
      <c r="I3798" s="1676"/>
      <c r="J3798" s="1676"/>
      <c r="K3798" s="1676"/>
      <c r="L3798" s="1676"/>
      <c r="M3798" s="1676"/>
    </row>
    <row r="3799" spans="1:13">
      <c r="A3799" s="1655" t="s">
        <v>1233</v>
      </c>
      <c r="B3799" s="1655"/>
      <c r="C3799" s="1655"/>
      <c r="D3799" s="1655"/>
      <c r="E3799" s="1655"/>
      <c r="F3799" s="1655"/>
      <c r="G3799" s="1655"/>
      <c r="H3799" s="1655"/>
      <c r="I3799" s="1655"/>
      <c r="J3799" s="1655"/>
      <c r="K3799" s="1655"/>
      <c r="L3799" s="1655"/>
      <c r="M3799" s="1655"/>
    </row>
    <row r="3800" spans="1:13">
      <c r="A3800" s="1690" t="s">
        <v>2710</v>
      </c>
      <c r="B3800" s="1690"/>
      <c r="C3800" s="1690"/>
      <c r="D3800" s="1690"/>
      <c r="E3800" s="1690"/>
      <c r="F3800" s="1690"/>
      <c r="G3800" s="1690"/>
      <c r="H3800" s="1690"/>
      <c r="I3800" s="1690"/>
      <c r="J3800" s="1690"/>
      <c r="K3800" s="1690"/>
      <c r="L3800" s="1690"/>
      <c r="M3800" s="1690"/>
    </row>
    <row r="3801" spans="1:13">
      <c r="A3801" s="1691" t="s">
        <v>2711</v>
      </c>
      <c r="B3801" s="1683"/>
      <c r="C3801" s="1683"/>
      <c r="D3801" s="1683"/>
      <c r="E3801" s="1683"/>
      <c r="F3801" s="1683"/>
      <c r="G3801" s="1683"/>
      <c r="H3801" s="1683"/>
      <c r="I3801" s="1683"/>
      <c r="J3801" s="1683"/>
      <c r="K3801" s="1683"/>
      <c r="L3801" s="1683"/>
      <c r="M3801" s="1683"/>
    </row>
    <row r="3802" spans="1:13">
      <c r="A3802" s="620" t="s">
        <v>910</v>
      </c>
      <c r="B3802" s="621" t="s">
        <v>1029</v>
      </c>
      <c r="C3802" s="620" t="s">
        <v>1030</v>
      </c>
      <c r="D3802" s="620" t="s">
        <v>1030</v>
      </c>
      <c r="E3802" s="620" t="s">
        <v>1031</v>
      </c>
      <c r="F3802" s="1657" t="s">
        <v>1032</v>
      </c>
      <c r="G3802" s="1658"/>
      <c r="H3802" s="622" t="s">
        <v>1033</v>
      </c>
      <c r="I3802" s="623" t="s">
        <v>1034</v>
      </c>
      <c r="J3802" s="620" t="s">
        <v>1035</v>
      </c>
      <c r="K3802" s="620" t="s">
        <v>1036</v>
      </c>
      <c r="L3802" s="620" t="s">
        <v>1037</v>
      </c>
      <c r="M3802" s="624" t="s">
        <v>1038</v>
      </c>
    </row>
    <row r="3803" spans="1:13">
      <c r="A3803" s="625"/>
      <c r="B3803" s="626" t="s">
        <v>1039</v>
      </c>
      <c r="C3803" s="625" t="s">
        <v>1040</v>
      </c>
      <c r="D3803" s="625" t="s">
        <v>1041</v>
      </c>
      <c r="E3803" s="625" t="s">
        <v>1042</v>
      </c>
      <c r="F3803" s="1659" t="s">
        <v>1043</v>
      </c>
      <c r="G3803" s="1660"/>
      <c r="H3803" s="627" t="s">
        <v>1044</v>
      </c>
      <c r="I3803" s="625" t="s">
        <v>6</v>
      </c>
      <c r="J3803" s="628" t="s">
        <v>1045</v>
      </c>
      <c r="K3803" s="629" t="s">
        <v>1046</v>
      </c>
      <c r="L3803" s="625" t="s">
        <v>1047</v>
      </c>
      <c r="M3803" s="628" t="s">
        <v>1048</v>
      </c>
    </row>
    <row r="3804" spans="1:13">
      <c r="A3804" s="625"/>
      <c r="B3804" s="626" t="s">
        <v>1049</v>
      </c>
      <c r="C3804" s="625"/>
      <c r="D3804" s="625"/>
      <c r="E3804" s="625"/>
      <c r="F3804" s="630" t="s">
        <v>1050</v>
      </c>
      <c r="G3804" s="630" t="s">
        <v>1051</v>
      </c>
      <c r="H3804" s="631" t="s">
        <v>1052</v>
      </c>
      <c r="I3804" s="629" t="s">
        <v>1053</v>
      </c>
      <c r="J3804" s="625" t="s">
        <v>6</v>
      </c>
      <c r="K3804" s="629"/>
      <c r="L3804" s="625" t="s">
        <v>1054</v>
      </c>
      <c r="M3804" s="632"/>
    </row>
    <row r="3805" spans="1:13">
      <c r="A3805" s="625"/>
      <c r="B3805" s="626"/>
      <c r="C3805" s="625"/>
      <c r="D3805" s="625"/>
      <c r="E3805" s="625"/>
      <c r="F3805" s="633" t="s">
        <v>1055</v>
      </c>
      <c r="G3805" s="634" t="s">
        <v>1055</v>
      </c>
      <c r="H3805" s="628" t="s">
        <v>1056</v>
      </c>
      <c r="I3805" s="629" t="s">
        <v>1057</v>
      </c>
      <c r="J3805" s="625" t="s">
        <v>1058</v>
      </c>
      <c r="K3805" s="635"/>
      <c r="L3805" s="636" t="s">
        <v>1059</v>
      </c>
      <c r="M3805" s="632"/>
    </row>
    <row r="3806" spans="1:13" ht="76.5">
      <c r="A3806" s="739">
        <v>1</v>
      </c>
      <c r="B3806" s="739" t="s">
        <v>2712</v>
      </c>
      <c r="C3806" s="739" t="s">
        <v>2713</v>
      </c>
      <c r="D3806" s="739" t="s">
        <v>2714</v>
      </c>
      <c r="E3806" s="739" t="s">
        <v>2715</v>
      </c>
      <c r="F3806" s="902">
        <v>2</v>
      </c>
      <c r="G3806" s="902"/>
      <c r="H3806" s="902">
        <v>2</v>
      </c>
      <c r="I3806" s="902">
        <v>6</v>
      </c>
      <c r="J3806" s="902">
        <v>6</v>
      </c>
      <c r="K3806" s="902">
        <v>2</v>
      </c>
      <c r="L3806" s="739"/>
      <c r="M3806" s="739" t="s">
        <v>2716</v>
      </c>
    </row>
    <row r="3807" spans="1:13" ht="89.25">
      <c r="A3807" s="693">
        <v>2</v>
      </c>
      <c r="B3807" s="701" t="s">
        <v>2717</v>
      </c>
      <c r="C3807" s="693" t="s">
        <v>2718</v>
      </c>
      <c r="D3807" s="693" t="s">
        <v>2719</v>
      </c>
      <c r="E3807" s="693" t="s">
        <v>2720</v>
      </c>
      <c r="F3807" s="721">
        <v>2</v>
      </c>
      <c r="G3807" s="721"/>
      <c r="H3807" s="721">
        <v>2</v>
      </c>
      <c r="I3807" s="721">
        <v>6</v>
      </c>
      <c r="J3807" s="721">
        <v>6</v>
      </c>
      <c r="K3807" s="721">
        <v>2</v>
      </c>
      <c r="L3807" s="693"/>
      <c r="M3807" s="693" t="s">
        <v>2721</v>
      </c>
    </row>
    <row r="3808" spans="1:13" ht="51">
      <c r="A3808" s="848">
        <v>3</v>
      </c>
      <c r="B3808" s="739" t="s">
        <v>2722</v>
      </c>
      <c r="C3808" s="739" t="s">
        <v>2723</v>
      </c>
      <c r="D3808" s="739" t="s">
        <v>2724</v>
      </c>
      <c r="E3808" s="739" t="s">
        <v>2725</v>
      </c>
      <c r="F3808" s="1100">
        <v>1.5</v>
      </c>
      <c r="G3808" s="1100"/>
      <c r="H3808" s="1100">
        <v>1.5</v>
      </c>
      <c r="I3808" s="1100">
        <v>1.5</v>
      </c>
      <c r="J3808" s="1100">
        <v>1.5</v>
      </c>
      <c r="K3808" s="1100">
        <v>1.5</v>
      </c>
      <c r="L3808" s="848"/>
      <c r="M3808" s="739" t="s">
        <v>2726</v>
      </c>
    </row>
    <row r="3809" spans="1:13" ht="15">
      <c r="A3809" s="1101"/>
      <c r="B3809" s="1102"/>
      <c r="C3809" s="735" t="s">
        <v>6</v>
      </c>
      <c r="D3809" s="576"/>
      <c r="E3809" s="1103"/>
      <c r="F3809" s="997">
        <f>SUM(F3806:F3808)</f>
        <v>5.5</v>
      </c>
      <c r="G3809" s="997">
        <f>SUM(G3806:G3808)</f>
        <v>0</v>
      </c>
      <c r="H3809" s="997">
        <f>SUM(H3806:H3808)</f>
        <v>5.5</v>
      </c>
      <c r="I3809" s="997">
        <f>SUM(I3806:I3808)</f>
        <v>13.5</v>
      </c>
      <c r="J3809" s="997">
        <f>SUM(J3806:J3808)</f>
        <v>13.5</v>
      </c>
      <c r="K3809" s="1103"/>
      <c r="L3809" s="576"/>
      <c r="M3809" s="1104"/>
    </row>
    <row r="3810" spans="1:13" ht="15">
      <c r="A3810" s="725"/>
      <c r="B3810" s="1105"/>
      <c r="C3810" s="736"/>
      <c r="D3810" s="738"/>
      <c r="E3810" s="738"/>
      <c r="F3810" s="1011"/>
      <c r="G3810" s="595"/>
      <c r="H3810" s="1011"/>
      <c r="I3810" s="1011"/>
      <c r="J3810" s="1011"/>
      <c r="K3810" s="738"/>
      <c r="L3810" s="738"/>
      <c r="M3810" s="1068"/>
    </row>
    <row r="3811" spans="1:13" ht="15">
      <c r="A3811" s="725"/>
      <c r="B3811" s="1105"/>
      <c r="C3811" s="736"/>
      <c r="D3811" s="738"/>
      <c r="E3811" s="738"/>
      <c r="F3811" s="1011"/>
      <c r="G3811" s="595"/>
      <c r="H3811" s="1011"/>
      <c r="I3811" s="1011"/>
      <c r="J3811" s="1011"/>
      <c r="K3811" s="738"/>
      <c r="L3811" s="738"/>
      <c r="M3811" s="1068"/>
    </row>
    <row r="3812" spans="1:13" ht="15">
      <c r="A3812" s="725"/>
      <c r="B3812" s="725"/>
      <c r="C3812" s="738"/>
      <c r="D3812" s="738"/>
      <c r="E3812" s="738"/>
      <c r="F3812" s="738"/>
      <c r="G3812" s="738"/>
      <c r="H3812" s="738"/>
      <c r="I3812" s="738"/>
      <c r="J3812" s="738"/>
      <c r="K3812" s="738"/>
      <c r="L3812" s="738"/>
      <c r="M3812" s="738"/>
    </row>
    <row r="3813" spans="1:13" ht="15">
      <c r="A3813" s="725"/>
      <c r="B3813" s="725"/>
      <c r="C3813" s="738"/>
      <c r="D3813" s="738"/>
      <c r="E3813" s="738"/>
      <c r="F3813" s="738"/>
      <c r="G3813" s="738"/>
      <c r="H3813" s="738"/>
      <c r="I3813" s="738"/>
      <c r="J3813" s="738"/>
      <c r="K3813" s="738"/>
      <c r="L3813" s="738"/>
      <c r="M3813" s="738"/>
    </row>
    <row r="3814" spans="1:13" ht="15">
      <c r="A3814" s="725"/>
      <c r="B3814" s="725"/>
      <c r="C3814" s="738"/>
      <c r="D3814" s="738"/>
      <c r="E3814" s="738"/>
      <c r="F3814" s="738"/>
      <c r="G3814" s="738"/>
      <c r="H3814" s="738"/>
      <c r="I3814" s="738"/>
      <c r="J3814" s="738"/>
      <c r="K3814" s="738"/>
      <c r="L3814" s="738"/>
      <c r="M3814" s="738"/>
    </row>
    <row r="3815" spans="1:13" ht="15">
      <c r="A3815" s="725"/>
      <c r="B3815" s="725"/>
      <c r="C3815" s="738"/>
      <c r="D3815" s="738"/>
      <c r="E3815" s="738"/>
      <c r="F3815" s="738"/>
      <c r="G3815" s="738"/>
      <c r="H3815" s="738"/>
      <c r="I3815" s="738"/>
      <c r="J3815" s="738"/>
      <c r="K3815" s="738"/>
      <c r="L3815" s="738"/>
      <c r="M3815" s="738"/>
    </row>
    <row r="3816" spans="1:13" ht="15">
      <c r="A3816" s="725"/>
      <c r="B3816" s="725"/>
      <c r="C3816" s="738"/>
      <c r="D3816" s="738"/>
      <c r="E3816" s="738"/>
      <c r="F3816" s="738"/>
      <c r="G3816" s="738"/>
      <c r="H3816" s="738"/>
      <c r="I3816" s="738"/>
      <c r="J3816" s="738"/>
      <c r="K3816" s="738"/>
      <c r="L3816" s="738"/>
      <c r="M3816" s="738"/>
    </row>
    <row r="3817" spans="1:13" ht="15">
      <c r="A3817" s="725"/>
      <c r="B3817" s="725"/>
      <c r="C3817" s="738"/>
      <c r="D3817" s="738"/>
      <c r="E3817" s="738"/>
      <c r="F3817" s="738"/>
      <c r="G3817" s="738"/>
      <c r="H3817" s="738"/>
      <c r="I3817" s="738"/>
      <c r="J3817" s="738"/>
      <c r="K3817" s="738"/>
      <c r="L3817" s="738"/>
      <c r="M3817" s="738"/>
    </row>
    <row r="3818" spans="1:13" ht="15">
      <c r="A3818" s="725"/>
      <c r="B3818" s="725"/>
      <c r="C3818" s="738"/>
      <c r="D3818" s="738"/>
      <c r="E3818" s="738"/>
      <c r="F3818" s="738"/>
      <c r="G3818" s="738"/>
      <c r="H3818" s="738"/>
      <c r="I3818" s="738"/>
      <c r="J3818" s="738"/>
      <c r="K3818" s="738"/>
      <c r="L3818" s="738"/>
      <c r="M3818" s="738"/>
    </row>
    <row r="3819" spans="1:13" ht="15">
      <c r="A3819" s="725"/>
      <c r="B3819" s="725"/>
      <c r="C3819" s="738"/>
      <c r="D3819" s="738"/>
      <c r="E3819" s="738"/>
      <c r="F3819" s="738"/>
      <c r="G3819" s="738"/>
      <c r="H3819" s="738"/>
      <c r="I3819" s="738"/>
      <c r="J3819" s="738"/>
      <c r="K3819" s="738"/>
      <c r="L3819" s="738"/>
      <c r="M3819" s="738"/>
    </row>
    <row r="3820" spans="1:13" ht="15">
      <c r="A3820" s="725"/>
      <c r="B3820" s="725"/>
      <c r="C3820" s="738"/>
      <c r="D3820" s="738"/>
      <c r="E3820" s="738"/>
      <c r="F3820" s="738"/>
      <c r="G3820" s="738"/>
      <c r="H3820" s="738"/>
      <c r="I3820" s="738"/>
      <c r="J3820" s="738"/>
      <c r="K3820" s="738"/>
      <c r="L3820" s="738"/>
      <c r="M3820" s="738"/>
    </row>
    <row r="3821" spans="1:13" ht="15">
      <c r="A3821" s="725"/>
      <c r="B3821" s="725"/>
      <c r="C3821" s="738"/>
      <c r="D3821" s="738"/>
      <c r="E3821" s="738"/>
      <c r="F3821" s="738"/>
      <c r="G3821" s="738"/>
      <c r="H3821" s="738"/>
      <c r="I3821" s="738"/>
      <c r="J3821" s="738"/>
      <c r="K3821" s="738"/>
      <c r="L3821" s="738"/>
      <c r="M3821" s="738"/>
    </row>
    <row r="3822" spans="1:13" ht="15">
      <c r="A3822" s="725"/>
      <c r="B3822" s="725"/>
      <c r="C3822" s="738"/>
      <c r="D3822" s="738"/>
      <c r="E3822" s="738"/>
      <c r="F3822" s="738"/>
      <c r="G3822" s="738"/>
      <c r="H3822" s="738"/>
      <c r="I3822" s="738"/>
      <c r="J3822" s="738"/>
      <c r="K3822" s="738"/>
      <c r="L3822" s="738"/>
      <c r="M3822" s="738"/>
    </row>
    <row r="3823" spans="1:13" ht="15">
      <c r="A3823" s="725"/>
      <c r="B3823" s="725"/>
      <c r="C3823" s="738"/>
      <c r="D3823" s="738"/>
      <c r="E3823" s="738"/>
      <c r="F3823" s="738"/>
      <c r="G3823" s="738"/>
      <c r="H3823" s="738"/>
      <c r="I3823" s="738"/>
      <c r="J3823" s="738"/>
      <c r="K3823" s="738"/>
      <c r="L3823" s="738"/>
      <c r="M3823" s="738"/>
    </row>
    <row r="3824" spans="1:13" ht="15">
      <c r="A3824" s="725"/>
      <c r="B3824" s="725"/>
      <c r="C3824" s="738"/>
      <c r="D3824" s="738"/>
      <c r="E3824" s="738"/>
      <c r="F3824" s="738"/>
      <c r="G3824" s="738"/>
      <c r="H3824" s="738"/>
      <c r="I3824" s="738"/>
      <c r="J3824" s="738"/>
      <c r="K3824" s="738"/>
      <c r="L3824" s="738"/>
      <c r="M3824" s="738"/>
    </row>
    <row r="3825" spans="1:13">
      <c r="A3825" s="738"/>
      <c r="B3825" s="738"/>
      <c r="C3825" s="738"/>
      <c r="D3825" s="738"/>
      <c r="E3825" s="738"/>
      <c r="F3825" s="1106"/>
      <c r="G3825" s="1107"/>
      <c r="H3825" s="1106"/>
      <c r="I3825" s="1107"/>
      <c r="J3825" s="1106"/>
      <c r="K3825" s="1106"/>
      <c r="L3825" s="1108"/>
      <c r="M3825" s="738"/>
    </row>
    <row r="3826" spans="1:13">
      <c r="A3826" s="1676" t="s">
        <v>907</v>
      </c>
      <c r="B3826" s="1676"/>
      <c r="C3826" s="1676"/>
      <c r="D3826" s="1676"/>
      <c r="E3826" s="1676"/>
      <c r="F3826" s="1676"/>
      <c r="G3826" s="1676"/>
      <c r="H3826" s="1676"/>
      <c r="I3826" s="1676"/>
      <c r="J3826" s="1676"/>
      <c r="K3826" s="1676"/>
      <c r="L3826" s="1676"/>
      <c r="M3826" s="1676"/>
    </row>
    <row r="3827" spans="1:13">
      <c r="A3827" s="1676" t="s">
        <v>908</v>
      </c>
      <c r="B3827" s="1676"/>
      <c r="C3827" s="1676"/>
      <c r="D3827" s="1676"/>
      <c r="E3827" s="1676"/>
      <c r="F3827" s="1676"/>
      <c r="G3827" s="1676"/>
      <c r="H3827" s="1676"/>
      <c r="I3827" s="1676"/>
      <c r="J3827" s="1676"/>
      <c r="K3827" s="1676"/>
      <c r="L3827" s="1676"/>
      <c r="M3827" s="1676"/>
    </row>
    <row r="3828" spans="1:13">
      <c r="A3828" s="1655" t="s">
        <v>2702</v>
      </c>
      <c r="B3828" s="1655"/>
      <c r="C3828" s="1655"/>
      <c r="D3828" s="1655"/>
      <c r="E3828" s="1655"/>
      <c r="F3828" s="1655"/>
      <c r="G3828" s="1655"/>
      <c r="H3828" s="1655"/>
      <c r="I3828" s="1655"/>
      <c r="J3828" s="1655"/>
      <c r="K3828" s="1655"/>
      <c r="L3828" s="1655"/>
      <c r="M3828" s="1655"/>
    </row>
    <row r="3829" spans="1:13">
      <c r="A3829" s="1690" t="s">
        <v>2727</v>
      </c>
      <c r="B3829" s="1690"/>
      <c r="C3829" s="1690"/>
      <c r="D3829" s="1690"/>
      <c r="E3829" s="1690"/>
      <c r="F3829" s="1690"/>
      <c r="G3829" s="1690"/>
      <c r="H3829" s="1690"/>
      <c r="I3829" s="1690"/>
      <c r="J3829" s="1690"/>
      <c r="K3829" s="1690"/>
      <c r="L3829" s="1690"/>
      <c r="M3829" s="1690"/>
    </row>
    <row r="3830" spans="1:13">
      <c r="A3830" s="1691" t="s">
        <v>2728</v>
      </c>
      <c r="B3830" s="1683"/>
      <c r="C3830" s="1683"/>
      <c r="D3830" s="1683"/>
      <c r="E3830" s="1683"/>
      <c r="F3830" s="1683"/>
      <c r="G3830" s="1683"/>
      <c r="H3830" s="1683"/>
      <c r="I3830" s="1683"/>
      <c r="J3830" s="1683"/>
      <c r="K3830" s="1683"/>
      <c r="L3830" s="1683"/>
      <c r="M3830" s="1683"/>
    </row>
    <row r="3831" spans="1:13">
      <c r="A3831" s="620" t="s">
        <v>910</v>
      </c>
      <c r="B3831" s="621" t="s">
        <v>1029</v>
      </c>
      <c r="C3831" s="620" t="s">
        <v>1030</v>
      </c>
      <c r="D3831" s="620" t="s">
        <v>1030</v>
      </c>
      <c r="E3831" s="620" t="s">
        <v>1031</v>
      </c>
      <c r="F3831" s="1657" t="s">
        <v>1032</v>
      </c>
      <c r="G3831" s="1658"/>
      <c r="H3831" s="622" t="s">
        <v>1033</v>
      </c>
      <c r="I3831" s="623" t="s">
        <v>1034</v>
      </c>
      <c r="J3831" s="620" t="s">
        <v>1035</v>
      </c>
      <c r="K3831" s="620" t="s">
        <v>1036</v>
      </c>
      <c r="L3831" s="620" t="s">
        <v>1037</v>
      </c>
      <c r="M3831" s="624" t="s">
        <v>1038</v>
      </c>
    </row>
    <row r="3832" spans="1:13">
      <c r="A3832" s="625"/>
      <c r="B3832" s="626" t="s">
        <v>1039</v>
      </c>
      <c r="C3832" s="625" t="s">
        <v>1040</v>
      </c>
      <c r="D3832" s="625" t="s">
        <v>1041</v>
      </c>
      <c r="E3832" s="625" t="s">
        <v>1042</v>
      </c>
      <c r="F3832" s="1659" t="s">
        <v>1043</v>
      </c>
      <c r="G3832" s="1660"/>
      <c r="H3832" s="627" t="s">
        <v>1044</v>
      </c>
      <c r="I3832" s="625" t="s">
        <v>6</v>
      </c>
      <c r="J3832" s="628" t="s">
        <v>1045</v>
      </c>
      <c r="K3832" s="629" t="s">
        <v>1046</v>
      </c>
      <c r="L3832" s="625" t="s">
        <v>1047</v>
      </c>
      <c r="M3832" s="628" t="s">
        <v>1048</v>
      </c>
    </row>
    <row r="3833" spans="1:13">
      <c r="A3833" s="625"/>
      <c r="B3833" s="626" t="s">
        <v>1049</v>
      </c>
      <c r="C3833" s="625"/>
      <c r="D3833" s="625"/>
      <c r="E3833" s="625"/>
      <c r="F3833" s="630" t="s">
        <v>1050</v>
      </c>
      <c r="G3833" s="630" t="s">
        <v>1051</v>
      </c>
      <c r="H3833" s="631" t="s">
        <v>1052</v>
      </c>
      <c r="I3833" s="629" t="s">
        <v>1053</v>
      </c>
      <c r="J3833" s="625" t="s">
        <v>6</v>
      </c>
      <c r="K3833" s="629"/>
      <c r="L3833" s="625" t="s">
        <v>1054</v>
      </c>
      <c r="M3833" s="632"/>
    </row>
    <row r="3834" spans="1:13">
      <c r="A3834" s="670"/>
      <c r="B3834" s="967"/>
      <c r="C3834" s="670"/>
      <c r="D3834" s="670"/>
      <c r="E3834" s="670"/>
      <c r="F3834" s="1024" t="s">
        <v>1055</v>
      </c>
      <c r="G3834" s="1025" t="s">
        <v>1055</v>
      </c>
      <c r="H3834" s="671" t="s">
        <v>1056</v>
      </c>
      <c r="I3834" s="1026" t="s">
        <v>1057</v>
      </c>
      <c r="J3834" s="670" t="s">
        <v>1058</v>
      </c>
      <c r="K3834" s="1027"/>
      <c r="L3834" s="1028" t="s">
        <v>1059</v>
      </c>
      <c r="M3834" s="1029"/>
    </row>
    <row r="3835" spans="1:13" ht="102">
      <c r="A3835" s="693">
        <v>1</v>
      </c>
      <c r="B3835" s="693" t="s">
        <v>2729</v>
      </c>
      <c r="C3835" s="960" t="s">
        <v>2730</v>
      </c>
      <c r="D3835" s="960" t="s">
        <v>2731</v>
      </c>
      <c r="E3835" s="960" t="s">
        <v>2732</v>
      </c>
      <c r="F3835" s="696">
        <v>150</v>
      </c>
      <c r="G3835" s="696">
        <v>350</v>
      </c>
      <c r="H3835" s="972">
        <v>180</v>
      </c>
      <c r="I3835" s="972">
        <v>1500</v>
      </c>
      <c r="J3835" s="972">
        <v>700</v>
      </c>
      <c r="K3835" s="972">
        <v>120</v>
      </c>
      <c r="L3835" s="1109">
        <v>65974527.229999997</v>
      </c>
      <c r="M3835" s="693" t="s">
        <v>2733</v>
      </c>
    </row>
    <row r="3836" spans="1:13" ht="63.75">
      <c r="A3836" s="693">
        <v>2</v>
      </c>
      <c r="B3836" s="739" t="s">
        <v>2734</v>
      </c>
      <c r="C3836" s="960" t="s">
        <v>2735</v>
      </c>
      <c r="D3836" s="970" t="s">
        <v>2736</v>
      </c>
      <c r="E3836" s="743" t="s">
        <v>2737</v>
      </c>
      <c r="F3836" s="907">
        <v>200</v>
      </c>
      <c r="G3836" s="907">
        <v>100</v>
      </c>
      <c r="H3836" s="1110">
        <v>110</v>
      </c>
      <c r="I3836" s="1110">
        <v>550</v>
      </c>
      <c r="J3836" s="907">
        <v>410</v>
      </c>
      <c r="K3836" s="907">
        <v>80</v>
      </c>
      <c r="L3836" s="1111"/>
      <c r="M3836" s="743" t="s">
        <v>2738</v>
      </c>
    </row>
    <row r="3837" spans="1:13" ht="63.75">
      <c r="A3837" s="743">
        <v>3</v>
      </c>
      <c r="B3837" s="693" t="s">
        <v>2739</v>
      </c>
      <c r="C3837" s="970" t="s">
        <v>2740</v>
      </c>
      <c r="D3837" s="960" t="s">
        <v>2741</v>
      </c>
      <c r="E3837" s="693" t="s">
        <v>2742</v>
      </c>
      <c r="F3837" s="696">
        <v>200</v>
      </c>
      <c r="G3837" s="696"/>
      <c r="H3837" s="972">
        <v>70</v>
      </c>
      <c r="I3837" s="972">
        <v>850</v>
      </c>
      <c r="J3837" s="696">
        <v>225</v>
      </c>
      <c r="K3837" s="696">
        <v>5</v>
      </c>
      <c r="L3837" s="1112">
        <v>212200</v>
      </c>
      <c r="M3837" s="693" t="s">
        <v>2743</v>
      </c>
    </row>
    <row r="3838" spans="1:13" ht="191.25">
      <c r="A3838" s="1113">
        <v>4</v>
      </c>
      <c r="B3838" s="693" t="s">
        <v>2744</v>
      </c>
      <c r="C3838" s="960" t="s">
        <v>2745</v>
      </c>
      <c r="D3838" s="693" t="s">
        <v>2746</v>
      </c>
      <c r="E3838" s="693" t="s">
        <v>2747</v>
      </c>
      <c r="F3838" s="696">
        <v>10</v>
      </c>
      <c r="G3838" s="696"/>
      <c r="H3838" s="972">
        <v>15</v>
      </c>
      <c r="I3838" s="972">
        <v>70</v>
      </c>
      <c r="J3838" s="696">
        <v>57</v>
      </c>
      <c r="K3838" s="696">
        <v>10</v>
      </c>
      <c r="L3838" s="696"/>
      <c r="M3838" s="693" t="s">
        <v>2748</v>
      </c>
    </row>
    <row r="3839" spans="1:13">
      <c r="A3839" s="731"/>
      <c r="B3839" s="731"/>
      <c r="C3839" s="961"/>
      <c r="D3839" s="731"/>
      <c r="E3839" s="731"/>
      <c r="F3839" s="855"/>
      <c r="G3839" s="855"/>
      <c r="H3839" s="982"/>
      <c r="I3839" s="982"/>
      <c r="J3839" s="855"/>
      <c r="K3839" s="855"/>
      <c r="L3839" s="855"/>
      <c r="M3839" s="731"/>
    </row>
    <row r="3840" spans="1:13">
      <c r="A3840" s="731"/>
      <c r="B3840" s="731"/>
      <c r="C3840" s="961"/>
      <c r="D3840" s="731"/>
      <c r="E3840" s="731"/>
      <c r="F3840" s="855"/>
      <c r="G3840" s="855"/>
      <c r="H3840" s="982"/>
      <c r="I3840" s="982"/>
      <c r="J3840" s="855"/>
      <c r="K3840" s="855"/>
      <c r="L3840" s="855"/>
      <c r="M3840" s="731"/>
    </row>
    <row r="3841" spans="1:13">
      <c r="A3841" s="731"/>
      <c r="B3841" s="731"/>
      <c r="C3841" s="961"/>
      <c r="D3841" s="731"/>
      <c r="E3841" s="731"/>
      <c r="F3841" s="855"/>
      <c r="G3841" s="855"/>
      <c r="H3841" s="982"/>
      <c r="I3841" s="982"/>
      <c r="J3841" s="855"/>
      <c r="K3841" s="855"/>
      <c r="L3841" s="855"/>
      <c r="M3841" s="731"/>
    </row>
    <row r="3842" spans="1:13">
      <c r="A3842" s="731"/>
      <c r="B3842" s="731"/>
      <c r="C3842" s="961"/>
      <c r="D3842" s="731"/>
      <c r="E3842" s="731"/>
      <c r="F3842" s="855"/>
      <c r="G3842" s="855"/>
      <c r="H3842" s="982"/>
      <c r="I3842" s="982"/>
      <c r="J3842" s="855"/>
      <c r="K3842" s="855"/>
      <c r="L3842" s="855"/>
      <c r="M3842" s="731"/>
    </row>
    <row r="3843" spans="1:13">
      <c r="A3843" s="1676" t="s">
        <v>907</v>
      </c>
      <c r="B3843" s="1676"/>
      <c r="C3843" s="1676"/>
      <c r="D3843" s="1676"/>
      <c r="E3843" s="1676"/>
      <c r="F3843" s="1676"/>
      <c r="G3843" s="1676"/>
      <c r="H3843" s="1676"/>
      <c r="I3843" s="1676"/>
      <c r="J3843" s="1676"/>
      <c r="K3843" s="1676"/>
      <c r="L3843" s="1676"/>
      <c r="M3843" s="1676"/>
    </row>
    <row r="3844" spans="1:13">
      <c r="A3844" s="1676" t="s">
        <v>908</v>
      </c>
      <c r="B3844" s="1676"/>
      <c r="C3844" s="1676"/>
      <c r="D3844" s="1676"/>
      <c r="E3844" s="1676"/>
      <c r="F3844" s="1676"/>
      <c r="G3844" s="1676"/>
      <c r="H3844" s="1676"/>
      <c r="I3844" s="1676"/>
      <c r="J3844" s="1676"/>
      <c r="K3844" s="1676"/>
      <c r="L3844" s="1676"/>
      <c r="M3844" s="1676"/>
    </row>
    <row r="3845" spans="1:13">
      <c r="A3845" s="1655" t="s">
        <v>2702</v>
      </c>
      <c r="B3845" s="1655"/>
      <c r="C3845" s="1655"/>
      <c r="D3845" s="1655"/>
      <c r="E3845" s="1655"/>
      <c r="F3845" s="1655"/>
      <c r="G3845" s="1655"/>
      <c r="H3845" s="1655"/>
      <c r="I3845" s="1655"/>
      <c r="J3845" s="1655"/>
      <c r="K3845" s="1655"/>
      <c r="L3845" s="1655"/>
      <c r="M3845" s="1655"/>
    </row>
    <row r="3846" spans="1:13">
      <c r="A3846" s="1690" t="s">
        <v>2727</v>
      </c>
      <c r="B3846" s="1690"/>
      <c r="C3846" s="1690"/>
      <c r="D3846" s="1690"/>
      <c r="E3846" s="1690"/>
      <c r="F3846" s="1690"/>
      <c r="G3846" s="1690"/>
      <c r="H3846" s="1690"/>
      <c r="I3846" s="1690"/>
      <c r="J3846" s="1690"/>
      <c r="K3846" s="1690"/>
      <c r="L3846" s="1690"/>
      <c r="M3846" s="1690"/>
    </row>
    <row r="3847" spans="1:13">
      <c r="A3847" s="1691" t="s">
        <v>2728</v>
      </c>
      <c r="B3847" s="1683"/>
      <c r="C3847" s="1683"/>
      <c r="D3847" s="1683"/>
      <c r="E3847" s="1683"/>
      <c r="F3847" s="1683"/>
      <c r="G3847" s="1683"/>
      <c r="H3847" s="1683"/>
      <c r="I3847" s="1683"/>
      <c r="J3847" s="1683"/>
      <c r="K3847" s="1683"/>
      <c r="L3847" s="1683"/>
      <c r="M3847" s="1683"/>
    </row>
    <row r="3848" spans="1:13">
      <c r="A3848" s="620" t="s">
        <v>910</v>
      </c>
      <c r="B3848" s="621" t="s">
        <v>1029</v>
      </c>
      <c r="C3848" s="620" t="s">
        <v>1030</v>
      </c>
      <c r="D3848" s="620" t="s">
        <v>1030</v>
      </c>
      <c r="E3848" s="620" t="s">
        <v>1031</v>
      </c>
      <c r="F3848" s="1657" t="s">
        <v>1032</v>
      </c>
      <c r="G3848" s="1658"/>
      <c r="H3848" s="622" t="s">
        <v>1033</v>
      </c>
      <c r="I3848" s="623" t="s">
        <v>1034</v>
      </c>
      <c r="J3848" s="620" t="s">
        <v>1035</v>
      </c>
      <c r="K3848" s="620" t="s">
        <v>1036</v>
      </c>
      <c r="L3848" s="620" t="s">
        <v>1037</v>
      </c>
      <c r="M3848" s="624" t="s">
        <v>1038</v>
      </c>
    </row>
    <row r="3849" spans="1:13">
      <c r="A3849" s="625"/>
      <c r="B3849" s="626" t="s">
        <v>1039</v>
      </c>
      <c r="C3849" s="625" t="s">
        <v>1040</v>
      </c>
      <c r="D3849" s="625" t="s">
        <v>1041</v>
      </c>
      <c r="E3849" s="625" t="s">
        <v>1042</v>
      </c>
      <c r="F3849" s="1659" t="s">
        <v>1043</v>
      </c>
      <c r="G3849" s="1660"/>
      <c r="H3849" s="627" t="s">
        <v>1044</v>
      </c>
      <c r="I3849" s="625" t="s">
        <v>6</v>
      </c>
      <c r="J3849" s="628" t="s">
        <v>1045</v>
      </c>
      <c r="K3849" s="629" t="s">
        <v>1046</v>
      </c>
      <c r="L3849" s="625" t="s">
        <v>1047</v>
      </c>
      <c r="M3849" s="628" t="s">
        <v>1048</v>
      </c>
    </row>
    <row r="3850" spans="1:13">
      <c r="A3850" s="625"/>
      <c r="B3850" s="626" t="s">
        <v>1049</v>
      </c>
      <c r="C3850" s="625"/>
      <c r="D3850" s="625"/>
      <c r="E3850" s="625"/>
      <c r="F3850" s="630" t="s">
        <v>1050</v>
      </c>
      <c r="G3850" s="630" t="s">
        <v>1051</v>
      </c>
      <c r="H3850" s="631" t="s">
        <v>1052</v>
      </c>
      <c r="I3850" s="629" t="s">
        <v>1053</v>
      </c>
      <c r="J3850" s="625" t="s">
        <v>6</v>
      </c>
      <c r="K3850" s="629"/>
      <c r="L3850" s="625" t="s">
        <v>1054</v>
      </c>
      <c r="M3850" s="632"/>
    </row>
    <row r="3851" spans="1:13">
      <c r="A3851" s="670"/>
      <c r="B3851" s="967"/>
      <c r="C3851" s="670"/>
      <c r="D3851" s="670"/>
      <c r="E3851" s="670"/>
      <c r="F3851" s="1024" t="s">
        <v>1055</v>
      </c>
      <c r="G3851" s="1025" t="s">
        <v>1055</v>
      </c>
      <c r="H3851" s="671" t="s">
        <v>1056</v>
      </c>
      <c r="I3851" s="1026" t="s">
        <v>1057</v>
      </c>
      <c r="J3851" s="670" t="s">
        <v>1058</v>
      </c>
      <c r="K3851" s="1027"/>
      <c r="L3851" s="1028" t="s">
        <v>1059</v>
      </c>
      <c r="M3851" s="1029"/>
    </row>
    <row r="3852" spans="1:13" ht="191.25">
      <c r="A3852" s="1114"/>
      <c r="B3852" s="743"/>
      <c r="C3852" s="693" t="s">
        <v>2749</v>
      </c>
      <c r="D3852" s="960" t="s">
        <v>2750</v>
      </c>
      <c r="E3852" s="693" t="s">
        <v>2751</v>
      </c>
      <c r="F3852" s="696">
        <v>500</v>
      </c>
      <c r="G3852" s="696"/>
      <c r="H3852" s="972">
        <v>550</v>
      </c>
      <c r="I3852" s="1115">
        <v>1560</v>
      </c>
      <c r="J3852" s="696">
        <v>2150</v>
      </c>
      <c r="K3852" s="696">
        <v>500</v>
      </c>
      <c r="L3852" s="696"/>
      <c r="M3852" s="693" t="s">
        <v>2752</v>
      </c>
    </row>
    <row r="3853" spans="1:13" ht="89.25">
      <c r="A3853" s="1116"/>
      <c r="B3853" s="742"/>
      <c r="C3853" s="960" t="s">
        <v>2753</v>
      </c>
      <c r="D3853" s="693" t="s">
        <v>2754</v>
      </c>
      <c r="E3853" s="693" t="s">
        <v>2755</v>
      </c>
      <c r="F3853" s="696">
        <v>5</v>
      </c>
      <c r="G3853" s="696"/>
      <c r="H3853" s="696">
        <v>0</v>
      </c>
      <c r="I3853" s="696">
        <v>10</v>
      </c>
      <c r="J3853" s="696">
        <v>32</v>
      </c>
      <c r="K3853" s="696">
        <v>10</v>
      </c>
      <c r="L3853" s="696">
        <v>0</v>
      </c>
      <c r="M3853" s="693" t="s">
        <v>2756</v>
      </c>
    </row>
    <row r="3854" spans="1:13" ht="89.25">
      <c r="A3854" s="1116"/>
      <c r="B3854" s="742"/>
      <c r="C3854" s="693" t="s">
        <v>2757</v>
      </c>
      <c r="D3854" s="693" t="s">
        <v>2758</v>
      </c>
      <c r="E3854" s="693" t="s">
        <v>2759</v>
      </c>
      <c r="F3854" s="696">
        <v>60</v>
      </c>
      <c r="G3854" s="696"/>
      <c r="H3854" s="696">
        <v>75</v>
      </c>
      <c r="I3854" s="696">
        <v>250</v>
      </c>
      <c r="J3854" s="696">
        <v>235</v>
      </c>
      <c r="K3854" s="696">
        <v>10</v>
      </c>
      <c r="L3854" s="1109">
        <v>10191200</v>
      </c>
      <c r="M3854" s="693" t="s">
        <v>2760</v>
      </c>
    </row>
    <row r="3855" spans="1:13" ht="93" customHeight="1">
      <c r="A3855" s="1114"/>
      <c r="B3855" s="743"/>
      <c r="C3855" s="693" t="s">
        <v>2761</v>
      </c>
      <c r="D3855" s="693" t="s">
        <v>2762</v>
      </c>
      <c r="E3855" s="693" t="s">
        <v>2763</v>
      </c>
      <c r="F3855" s="696">
        <v>10</v>
      </c>
      <c r="G3855" s="696"/>
      <c r="H3855" s="696">
        <v>15</v>
      </c>
      <c r="I3855" s="696">
        <v>50</v>
      </c>
      <c r="J3855" s="696">
        <v>55</v>
      </c>
      <c r="K3855" s="696">
        <v>10</v>
      </c>
      <c r="L3855" s="696">
        <v>0</v>
      </c>
      <c r="M3855" s="693" t="s">
        <v>2764</v>
      </c>
    </row>
    <row r="3856" spans="1:13">
      <c r="A3856" s="1676" t="s">
        <v>907</v>
      </c>
      <c r="B3856" s="1676"/>
      <c r="C3856" s="1676"/>
      <c r="D3856" s="1676"/>
      <c r="E3856" s="1676"/>
      <c r="F3856" s="1676"/>
      <c r="G3856" s="1676"/>
      <c r="H3856" s="1676"/>
      <c r="I3856" s="1676"/>
      <c r="J3856" s="1676"/>
      <c r="K3856" s="1676"/>
      <c r="L3856" s="1676"/>
      <c r="M3856" s="1676"/>
    </row>
    <row r="3857" spans="1:13">
      <c r="A3857" s="1676" t="s">
        <v>908</v>
      </c>
      <c r="B3857" s="1676"/>
      <c r="C3857" s="1676"/>
      <c r="D3857" s="1676"/>
      <c r="E3857" s="1676"/>
      <c r="F3857" s="1676"/>
      <c r="G3857" s="1676"/>
      <c r="H3857" s="1676"/>
      <c r="I3857" s="1676"/>
      <c r="J3857" s="1676"/>
      <c r="K3857" s="1676"/>
      <c r="L3857" s="1676"/>
      <c r="M3857" s="1676"/>
    </row>
    <row r="3858" spans="1:13">
      <c r="A3858" s="1655" t="s">
        <v>2702</v>
      </c>
      <c r="B3858" s="1655"/>
      <c r="C3858" s="1655"/>
      <c r="D3858" s="1655"/>
      <c r="E3858" s="1655"/>
      <c r="F3858" s="1655"/>
      <c r="G3858" s="1655"/>
      <c r="H3858" s="1655"/>
      <c r="I3858" s="1655"/>
      <c r="J3858" s="1655"/>
      <c r="K3858" s="1655"/>
      <c r="L3858" s="1655"/>
      <c r="M3858" s="1655"/>
    </row>
    <row r="3859" spans="1:13">
      <c r="A3859" s="1690" t="s">
        <v>2727</v>
      </c>
      <c r="B3859" s="1690"/>
      <c r="C3859" s="1690"/>
      <c r="D3859" s="1690"/>
      <c r="E3859" s="1690"/>
      <c r="F3859" s="1690"/>
      <c r="G3859" s="1690"/>
      <c r="H3859" s="1690"/>
      <c r="I3859" s="1690"/>
      <c r="J3859" s="1690"/>
      <c r="K3859" s="1690"/>
      <c r="L3859" s="1690"/>
      <c r="M3859" s="1690"/>
    </row>
    <row r="3860" spans="1:13">
      <c r="A3860" s="1691" t="s">
        <v>2728</v>
      </c>
      <c r="B3860" s="1683"/>
      <c r="C3860" s="1683"/>
      <c r="D3860" s="1683"/>
      <c r="E3860" s="1683"/>
      <c r="F3860" s="1683"/>
      <c r="G3860" s="1683"/>
      <c r="H3860" s="1683"/>
      <c r="I3860" s="1683"/>
      <c r="J3860" s="1683"/>
      <c r="K3860" s="1683"/>
      <c r="L3860" s="1683"/>
      <c r="M3860" s="1683"/>
    </row>
    <row r="3861" spans="1:13">
      <c r="A3861" s="620" t="s">
        <v>910</v>
      </c>
      <c r="B3861" s="621" t="s">
        <v>1029</v>
      </c>
      <c r="C3861" s="620" t="s">
        <v>1030</v>
      </c>
      <c r="D3861" s="620" t="s">
        <v>1030</v>
      </c>
      <c r="E3861" s="620" t="s">
        <v>1031</v>
      </c>
      <c r="F3861" s="1657" t="s">
        <v>1032</v>
      </c>
      <c r="G3861" s="1658"/>
      <c r="H3861" s="622" t="s">
        <v>1033</v>
      </c>
      <c r="I3861" s="623" t="s">
        <v>1034</v>
      </c>
      <c r="J3861" s="620" t="s">
        <v>1035</v>
      </c>
      <c r="K3861" s="620" t="s">
        <v>1036</v>
      </c>
      <c r="L3861" s="620" t="s">
        <v>1037</v>
      </c>
      <c r="M3861" s="624" t="s">
        <v>1038</v>
      </c>
    </row>
    <row r="3862" spans="1:13">
      <c r="A3862" s="625"/>
      <c r="B3862" s="626" t="s">
        <v>1039</v>
      </c>
      <c r="C3862" s="625" t="s">
        <v>1040</v>
      </c>
      <c r="D3862" s="625" t="s">
        <v>1041</v>
      </c>
      <c r="E3862" s="625" t="s">
        <v>1042</v>
      </c>
      <c r="F3862" s="1659" t="s">
        <v>1043</v>
      </c>
      <c r="G3862" s="1660"/>
      <c r="H3862" s="627" t="s">
        <v>1044</v>
      </c>
      <c r="I3862" s="625" t="s">
        <v>6</v>
      </c>
      <c r="J3862" s="628" t="s">
        <v>1045</v>
      </c>
      <c r="K3862" s="629" t="s">
        <v>1046</v>
      </c>
      <c r="L3862" s="625" t="s">
        <v>1047</v>
      </c>
      <c r="M3862" s="628" t="s">
        <v>1048</v>
      </c>
    </row>
    <row r="3863" spans="1:13">
      <c r="A3863" s="625"/>
      <c r="B3863" s="626" t="s">
        <v>1049</v>
      </c>
      <c r="C3863" s="625"/>
      <c r="D3863" s="625"/>
      <c r="E3863" s="625"/>
      <c r="F3863" s="630" t="s">
        <v>1050</v>
      </c>
      <c r="G3863" s="630" t="s">
        <v>1051</v>
      </c>
      <c r="H3863" s="631" t="s">
        <v>1052</v>
      </c>
      <c r="I3863" s="629" t="s">
        <v>1053</v>
      </c>
      <c r="J3863" s="625" t="s">
        <v>6</v>
      </c>
      <c r="K3863" s="629"/>
      <c r="L3863" s="625" t="s">
        <v>1054</v>
      </c>
      <c r="M3863" s="632"/>
    </row>
    <row r="3864" spans="1:13">
      <c r="A3864" s="670"/>
      <c r="B3864" s="967"/>
      <c r="C3864" s="670"/>
      <c r="D3864" s="670"/>
      <c r="E3864" s="670"/>
      <c r="F3864" s="1024" t="s">
        <v>1055</v>
      </c>
      <c r="G3864" s="1025" t="s">
        <v>1055</v>
      </c>
      <c r="H3864" s="671" t="s">
        <v>1056</v>
      </c>
      <c r="I3864" s="1026" t="s">
        <v>1057</v>
      </c>
      <c r="J3864" s="670" t="s">
        <v>1058</v>
      </c>
      <c r="K3864" s="1027"/>
      <c r="L3864" s="1028" t="s">
        <v>1059</v>
      </c>
      <c r="M3864" s="1029"/>
    </row>
    <row r="3865" spans="1:13" ht="127.5">
      <c r="A3865" s="1116"/>
      <c r="B3865" s="742"/>
      <c r="C3865" s="693" t="s">
        <v>2765</v>
      </c>
      <c r="D3865" s="693" t="s">
        <v>2766</v>
      </c>
      <c r="E3865" s="693" t="s">
        <v>2767</v>
      </c>
      <c r="F3865" s="696">
        <v>5</v>
      </c>
      <c r="G3865" s="696"/>
      <c r="H3865" s="696">
        <v>40</v>
      </c>
      <c r="I3865" s="696">
        <v>200</v>
      </c>
      <c r="J3865" s="696">
        <v>135</v>
      </c>
      <c r="K3865" s="696">
        <v>15</v>
      </c>
      <c r="L3865" s="1117">
        <v>1725000</v>
      </c>
      <c r="M3865" s="693" t="s">
        <v>2768</v>
      </c>
    </row>
    <row r="3866" spans="1:13" ht="127.5">
      <c r="A3866" s="1116"/>
      <c r="B3866" s="742"/>
      <c r="C3866" s="693" t="s">
        <v>2769</v>
      </c>
      <c r="D3866" s="693" t="s">
        <v>2770</v>
      </c>
      <c r="E3866" s="693" t="s">
        <v>2771</v>
      </c>
      <c r="F3866" s="696">
        <v>2</v>
      </c>
      <c r="G3866" s="696"/>
      <c r="H3866" s="696">
        <v>25</v>
      </c>
      <c r="I3866" s="696">
        <v>150</v>
      </c>
      <c r="J3866" s="696">
        <v>85</v>
      </c>
      <c r="K3866" s="696">
        <v>10</v>
      </c>
      <c r="L3866" s="696">
        <v>0</v>
      </c>
      <c r="M3866" s="693" t="s">
        <v>2772</v>
      </c>
    </row>
    <row r="3867" spans="1:13" ht="76.5">
      <c r="A3867" s="1116"/>
      <c r="B3867" s="742"/>
      <c r="C3867" s="693" t="s">
        <v>2773</v>
      </c>
      <c r="D3867" s="693" t="s">
        <v>2774</v>
      </c>
      <c r="E3867" s="693" t="s">
        <v>2775</v>
      </c>
      <c r="F3867" s="696">
        <v>2</v>
      </c>
      <c r="G3867" s="696"/>
      <c r="H3867" s="696">
        <v>17</v>
      </c>
      <c r="I3867" s="696">
        <v>120</v>
      </c>
      <c r="J3867" s="696">
        <v>62</v>
      </c>
      <c r="K3867" s="696">
        <v>10</v>
      </c>
      <c r="L3867" s="696">
        <v>0</v>
      </c>
      <c r="M3867" s="693" t="s">
        <v>2776</v>
      </c>
    </row>
    <row r="3868" spans="1:13" ht="140.25">
      <c r="A3868" s="1114"/>
      <c r="B3868" s="743"/>
      <c r="C3868" s="693" t="s">
        <v>2777</v>
      </c>
      <c r="D3868" s="693" t="s">
        <v>2778</v>
      </c>
      <c r="E3868" s="693" t="s">
        <v>2779</v>
      </c>
      <c r="F3868" s="696">
        <v>2</v>
      </c>
      <c r="G3868" s="696"/>
      <c r="H3868" s="696">
        <v>18</v>
      </c>
      <c r="I3868" s="696">
        <v>80</v>
      </c>
      <c r="J3868" s="696">
        <v>64</v>
      </c>
      <c r="K3868" s="696">
        <v>10</v>
      </c>
      <c r="L3868" s="696">
        <v>0</v>
      </c>
      <c r="M3868" s="693" t="s">
        <v>2780</v>
      </c>
    </row>
    <row r="3869" spans="1:13">
      <c r="A3869" s="1676" t="s">
        <v>907</v>
      </c>
      <c r="B3869" s="1676"/>
      <c r="C3869" s="1676"/>
      <c r="D3869" s="1676"/>
      <c r="E3869" s="1676"/>
      <c r="F3869" s="1676"/>
      <c r="G3869" s="1676"/>
      <c r="H3869" s="1676"/>
      <c r="I3869" s="1676"/>
      <c r="J3869" s="1676"/>
      <c r="K3869" s="1676"/>
      <c r="L3869" s="1676"/>
      <c r="M3869" s="1676"/>
    </row>
    <row r="3870" spans="1:13">
      <c r="A3870" s="1676" t="s">
        <v>908</v>
      </c>
      <c r="B3870" s="1676"/>
      <c r="C3870" s="1676"/>
      <c r="D3870" s="1676"/>
      <c r="E3870" s="1676"/>
      <c r="F3870" s="1676"/>
      <c r="G3870" s="1676"/>
      <c r="H3870" s="1676"/>
      <c r="I3870" s="1676"/>
      <c r="J3870" s="1676"/>
      <c r="K3870" s="1676"/>
      <c r="L3870" s="1676"/>
      <c r="M3870" s="1676"/>
    </row>
    <row r="3871" spans="1:13">
      <c r="A3871" s="1655" t="s">
        <v>2702</v>
      </c>
      <c r="B3871" s="1655"/>
      <c r="C3871" s="1655"/>
      <c r="D3871" s="1655"/>
      <c r="E3871" s="1655"/>
      <c r="F3871" s="1655"/>
      <c r="G3871" s="1655"/>
      <c r="H3871" s="1655"/>
      <c r="I3871" s="1655"/>
      <c r="J3871" s="1655"/>
      <c r="K3871" s="1655"/>
      <c r="L3871" s="1655"/>
      <c r="M3871" s="1655"/>
    </row>
    <row r="3872" spans="1:13">
      <c r="A3872" s="1690" t="s">
        <v>2727</v>
      </c>
      <c r="B3872" s="1690"/>
      <c r="C3872" s="1690"/>
      <c r="D3872" s="1690"/>
      <c r="E3872" s="1690"/>
      <c r="F3872" s="1690"/>
      <c r="G3872" s="1690"/>
      <c r="H3872" s="1690"/>
      <c r="I3872" s="1690"/>
      <c r="J3872" s="1690"/>
      <c r="K3872" s="1690"/>
      <c r="L3872" s="1690"/>
      <c r="M3872" s="1690"/>
    </row>
    <row r="3873" spans="1:13">
      <c r="A3873" s="1691" t="s">
        <v>2728</v>
      </c>
      <c r="B3873" s="1683"/>
      <c r="C3873" s="1683"/>
      <c r="D3873" s="1683"/>
      <c r="E3873" s="1683"/>
      <c r="F3873" s="1683"/>
      <c r="G3873" s="1683"/>
      <c r="H3873" s="1683"/>
      <c r="I3873" s="1683"/>
      <c r="J3873" s="1683"/>
      <c r="K3873" s="1683"/>
      <c r="L3873" s="1683"/>
      <c r="M3873" s="1683"/>
    </row>
    <row r="3874" spans="1:13">
      <c r="A3874" s="620" t="s">
        <v>910</v>
      </c>
      <c r="B3874" s="621" t="s">
        <v>1029</v>
      </c>
      <c r="C3874" s="620" t="s">
        <v>1030</v>
      </c>
      <c r="D3874" s="620" t="s">
        <v>1030</v>
      </c>
      <c r="E3874" s="620" t="s">
        <v>1031</v>
      </c>
      <c r="F3874" s="1657" t="s">
        <v>1032</v>
      </c>
      <c r="G3874" s="1658"/>
      <c r="H3874" s="622" t="s">
        <v>1033</v>
      </c>
      <c r="I3874" s="623" t="s">
        <v>1034</v>
      </c>
      <c r="J3874" s="620" t="s">
        <v>1035</v>
      </c>
      <c r="K3874" s="620" t="s">
        <v>1036</v>
      </c>
      <c r="L3874" s="620" t="s">
        <v>1037</v>
      </c>
      <c r="M3874" s="624" t="s">
        <v>1038</v>
      </c>
    </row>
    <row r="3875" spans="1:13">
      <c r="A3875" s="625"/>
      <c r="B3875" s="626" t="s">
        <v>1039</v>
      </c>
      <c r="C3875" s="625" t="s">
        <v>1040</v>
      </c>
      <c r="D3875" s="625" t="s">
        <v>1041</v>
      </c>
      <c r="E3875" s="625" t="s">
        <v>1042</v>
      </c>
      <c r="F3875" s="1659" t="s">
        <v>1043</v>
      </c>
      <c r="G3875" s="1660"/>
      <c r="H3875" s="627" t="s">
        <v>1044</v>
      </c>
      <c r="I3875" s="625" t="s">
        <v>6</v>
      </c>
      <c r="J3875" s="628" t="s">
        <v>1045</v>
      </c>
      <c r="K3875" s="629" t="s">
        <v>1046</v>
      </c>
      <c r="L3875" s="625" t="s">
        <v>1047</v>
      </c>
      <c r="M3875" s="628" t="s">
        <v>1048</v>
      </c>
    </row>
    <row r="3876" spans="1:13">
      <c r="A3876" s="625"/>
      <c r="B3876" s="626" t="s">
        <v>1049</v>
      </c>
      <c r="C3876" s="625"/>
      <c r="D3876" s="625"/>
      <c r="E3876" s="625"/>
      <c r="F3876" s="630" t="s">
        <v>1050</v>
      </c>
      <c r="G3876" s="630" t="s">
        <v>1051</v>
      </c>
      <c r="H3876" s="631" t="s">
        <v>1052</v>
      </c>
      <c r="I3876" s="629" t="s">
        <v>1053</v>
      </c>
      <c r="J3876" s="625" t="s">
        <v>6</v>
      </c>
      <c r="K3876" s="629"/>
      <c r="L3876" s="625" t="s">
        <v>1054</v>
      </c>
      <c r="M3876" s="632"/>
    </row>
    <row r="3877" spans="1:13">
      <c r="A3877" s="670"/>
      <c r="B3877" s="967"/>
      <c r="C3877" s="670"/>
      <c r="D3877" s="670"/>
      <c r="E3877" s="670"/>
      <c r="F3877" s="1024" t="s">
        <v>1055</v>
      </c>
      <c r="G3877" s="1025" t="s">
        <v>1055</v>
      </c>
      <c r="H3877" s="671" t="s">
        <v>1056</v>
      </c>
      <c r="I3877" s="1026" t="s">
        <v>1057</v>
      </c>
      <c r="J3877" s="670" t="s">
        <v>1058</v>
      </c>
      <c r="K3877" s="1027"/>
      <c r="L3877" s="1028" t="s">
        <v>1059</v>
      </c>
      <c r="M3877" s="1029"/>
    </row>
    <row r="3878" spans="1:13" ht="114.75">
      <c r="A3878" s="1118"/>
      <c r="B3878" s="742"/>
      <c r="C3878" s="743" t="s">
        <v>2781</v>
      </c>
      <c r="D3878" s="743" t="s">
        <v>2782</v>
      </c>
      <c r="E3878" s="743" t="s">
        <v>2783</v>
      </c>
      <c r="F3878" s="907">
        <v>10</v>
      </c>
      <c r="G3878" s="907"/>
      <c r="H3878" s="907">
        <v>15</v>
      </c>
      <c r="I3878" s="907">
        <v>40</v>
      </c>
      <c r="J3878" s="907">
        <v>57</v>
      </c>
      <c r="K3878" s="907">
        <v>10</v>
      </c>
      <c r="L3878" s="907">
        <v>0</v>
      </c>
      <c r="M3878" s="693" t="s">
        <v>2784</v>
      </c>
    </row>
    <row r="3879" spans="1:13" ht="114.75">
      <c r="A3879" s="1116"/>
      <c r="B3879" s="742"/>
      <c r="C3879" s="743" t="s">
        <v>2785</v>
      </c>
      <c r="D3879" s="743" t="s">
        <v>2786</v>
      </c>
      <c r="E3879" s="743" t="s">
        <v>2787</v>
      </c>
      <c r="F3879" s="907">
        <v>2</v>
      </c>
      <c r="G3879" s="907"/>
      <c r="H3879" s="907">
        <v>17</v>
      </c>
      <c r="I3879" s="907">
        <v>75</v>
      </c>
      <c r="J3879" s="907">
        <v>61</v>
      </c>
      <c r="K3879" s="907">
        <v>10</v>
      </c>
      <c r="L3879" s="907">
        <v>0</v>
      </c>
      <c r="M3879" s="743" t="s">
        <v>2788</v>
      </c>
    </row>
    <row r="3880" spans="1:13" ht="140.25">
      <c r="A3880" s="1116"/>
      <c r="B3880" s="742"/>
      <c r="C3880" s="743" t="s">
        <v>2789</v>
      </c>
      <c r="D3880" s="743" t="s">
        <v>2790</v>
      </c>
      <c r="E3880" s="743" t="s">
        <v>2791</v>
      </c>
      <c r="F3880" s="907" t="s">
        <v>1077</v>
      </c>
      <c r="G3880" s="907"/>
      <c r="H3880" s="907">
        <v>60</v>
      </c>
      <c r="I3880" s="907">
        <v>150</v>
      </c>
      <c r="J3880" s="907">
        <v>230</v>
      </c>
      <c r="K3880" s="907">
        <v>50</v>
      </c>
      <c r="L3880" s="1119">
        <v>6194200</v>
      </c>
      <c r="M3880" s="743" t="s">
        <v>2792</v>
      </c>
    </row>
    <row r="3881" spans="1:13" ht="89.25">
      <c r="A3881" s="1114"/>
      <c r="B3881" s="743"/>
      <c r="C3881" s="693" t="s">
        <v>2793</v>
      </c>
      <c r="D3881" s="693" t="s">
        <v>2794</v>
      </c>
      <c r="E3881" s="693" t="s">
        <v>2795</v>
      </c>
      <c r="F3881" s="696" t="s">
        <v>1077</v>
      </c>
      <c r="G3881" s="696"/>
      <c r="H3881" s="696">
        <v>12</v>
      </c>
      <c r="I3881" s="696">
        <v>40</v>
      </c>
      <c r="J3881" s="696">
        <v>48</v>
      </c>
      <c r="K3881" s="696">
        <v>10</v>
      </c>
      <c r="L3881" s="696">
        <v>0</v>
      </c>
      <c r="M3881" s="693" t="s">
        <v>2796</v>
      </c>
    </row>
    <row r="3882" spans="1:13">
      <c r="A3882" s="731"/>
      <c r="B3882" s="731"/>
      <c r="C3882" s="731"/>
      <c r="D3882" s="731"/>
      <c r="E3882" s="731"/>
      <c r="F3882" s="855"/>
      <c r="G3882" s="855"/>
      <c r="H3882" s="855"/>
      <c r="I3882" s="855"/>
      <c r="J3882" s="855"/>
      <c r="K3882" s="855"/>
      <c r="L3882" s="855"/>
      <c r="M3882" s="731"/>
    </row>
    <row r="3883" spans="1:13">
      <c r="A3883" s="1676" t="s">
        <v>907</v>
      </c>
      <c r="B3883" s="1676"/>
      <c r="C3883" s="1676"/>
      <c r="D3883" s="1676"/>
      <c r="E3883" s="1676"/>
      <c r="F3883" s="1676"/>
      <c r="G3883" s="1676"/>
      <c r="H3883" s="1676"/>
      <c r="I3883" s="1676"/>
      <c r="J3883" s="1676"/>
      <c r="K3883" s="1676"/>
      <c r="L3883" s="1676"/>
      <c r="M3883" s="1676"/>
    </row>
    <row r="3884" spans="1:13">
      <c r="A3884" s="1676" t="s">
        <v>908</v>
      </c>
      <c r="B3884" s="1676"/>
      <c r="C3884" s="1676"/>
      <c r="D3884" s="1676"/>
      <c r="E3884" s="1676"/>
      <c r="F3884" s="1676"/>
      <c r="G3884" s="1676"/>
      <c r="H3884" s="1676"/>
      <c r="I3884" s="1676"/>
      <c r="J3884" s="1676"/>
      <c r="K3884" s="1676"/>
      <c r="L3884" s="1676"/>
      <c r="M3884" s="1676"/>
    </row>
    <row r="3885" spans="1:13">
      <c r="A3885" s="1655" t="s">
        <v>2702</v>
      </c>
      <c r="B3885" s="1655"/>
      <c r="C3885" s="1655"/>
      <c r="D3885" s="1655"/>
      <c r="E3885" s="1655"/>
      <c r="F3885" s="1655"/>
      <c r="G3885" s="1655"/>
      <c r="H3885" s="1655"/>
      <c r="I3885" s="1655"/>
      <c r="J3885" s="1655"/>
      <c r="K3885" s="1655"/>
      <c r="L3885" s="1655"/>
      <c r="M3885" s="1655"/>
    </row>
    <row r="3886" spans="1:13">
      <c r="A3886" s="1690" t="s">
        <v>2727</v>
      </c>
      <c r="B3886" s="1690"/>
      <c r="C3886" s="1690"/>
      <c r="D3886" s="1690"/>
      <c r="E3886" s="1690"/>
      <c r="F3886" s="1690"/>
      <c r="G3886" s="1690"/>
      <c r="H3886" s="1690"/>
      <c r="I3886" s="1690"/>
      <c r="J3886" s="1690"/>
      <c r="K3886" s="1690"/>
      <c r="L3886" s="1690"/>
      <c r="M3886" s="1690"/>
    </row>
    <row r="3887" spans="1:13">
      <c r="A3887" s="1691" t="s">
        <v>2728</v>
      </c>
      <c r="B3887" s="1683"/>
      <c r="C3887" s="1683"/>
      <c r="D3887" s="1683"/>
      <c r="E3887" s="1683"/>
      <c r="F3887" s="1683"/>
      <c r="G3887" s="1683"/>
      <c r="H3887" s="1683"/>
      <c r="I3887" s="1683"/>
      <c r="J3887" s="1683"/>
      <c r="K3887" s="1683"/>
      <c r="L3887" s="1683"/>
      <c r="M3887" s="1683"/>
    </row>
    <row r="3888" spans="1:13">
      <c r="A3888" s="620" t="s">
        <v>910</v>
      </c>
      <c r="B3888" s="621" t="s">
        <v>1029</v>
      </c>
      <c r="C3888" s="620" t="s">
        <v>1030</v>
      </c>
      <c r="D3888" s="620" t="s">
        <v>1030</v>
      </c>
      <c r="E3888" s="620" t="s">
        <v>1031</v>
      </c>
      <c r="F3888" s="1657" t="s">
        <v>1032</v>
      </c>
      <c r="G3888" s="1658"/>
      <c r="H3888" s="622" t="s">
        <v>1033</v>
      </c>
      <c r="I3888" s="623" t="s">
        <v>1034</v>
      </c>
      <c r="J3888" s="620" t="s">
        <v>1035</v>
      </c>
      <c r="K3888" s="620" t="s">
        <v>1036</v>
      </c>
      <c r="L3888" s="620" t="s">
        <v>1037</v>
      </c>
      <c r="M3888" s="624" t="s">
        <v>1038</v>
      </c>
    </row>
    <row r="3889" spans="1:16">
      <c r="A3889" s="625"/>
      <c r="B3889" s="626" t="s">
        <v>1039</v>
      </c>
      <c r="C3889" s="625" t="s">
        <v>1040</v>
      </c>
      <c r="D3889" s="625" t="s">
        <v>1041</v>
      </c>
      <c r="E3889" s="625" t="s">
        <v>1042</v>
      </c>
      <c r="F3889" s="1659" t="s">
        <v>1043</v>
      </c>
      <c r="G3889" s="1660"/>
      <c r="H3889" s="627" t="s">
        <v>1044</v>
      </c>
      <c r="I3889" s="625" t="s">
        <v>6</v>
      </c>
      <c r="J3889" s="628" t="s">
        <v>1045</v>
      </c>
      <c r="K3889" s="629" t="s">
        <v>1046</v>
      </c>
      <c r="L3889" s="625" t="s">
        <v>1047</v>
      </c>
      <c r="M3889" s="628" t="s">
        <v>1048</v>
      </c>
      <c r="P3889" s="985"/>
    </row>
    <row r="3890" spans="1:16">
      <c r="A3890" s="625"/>
      <c r="B3890" s="626" t="s">
        <v>1049</v>
      </c>
      <c r="C3890" s="625"/>
      <c r="D3890" s="625"/>
      <c r="E3890" s="625"/>
      <c r="F3890" s="630" t="s">
        <v>1050</v>
      </c>
      <c r="G3890" s="630" t="s">
        <v>1051</v>
      </c>
      <c r="H3890" s="631" t="s">
        <v>1052</v>
      </c>
      <c r="I3890" s="629" t="s">
        <v>1053</v>
      </c>
      <c r="J3890" s="625" t="s">
        <v>6</v>
      </c>
      <c r="K3890" s="629"/>
      <c r="L3890" s="625" t="s">
        <v>1054</v>
      </c>
      <c r="M3890" s="632"/>
    </row>
    <row r="3891" spans="1:16">
      <c r="A3891" s="670"/>
      <c r="B3891" s="967"/>
      <c r="C3891" s="670"/>
      <c r="D3891" s="670"/>
      <c r="E3891" s="670"/>
      <c r="F3891" s="1024" t="s">
        <v>1055</v>
      </c>
      <c r="G3891" s="1025" t="s">
        <v>1055</v>
      </c>
      <c r="H3891" s="671" t="s">
        <v>1056</v>
      </c>
      <c r="I3891" s="1026" t="s">
        <v>1057</v>
      </c>
      <c r="J3891" s="670" t="s">
        <v>1058</v>
      </c>
      <c r="K3891" s="1027"/>
      <c r="L3891" s="1028" t="s">
        <v>1059</v>
      </c>
      <c r="M3891" s="1029"/>
    </row>
    <row r="3892" spans="1:16" ht="178.5">
      <c r="A3892" s="1116"/>
      <c r="B3892" s="742"/>
      <c r="C3892" s="693" t="s">
        <v>2797</v>
      </c>
      <c r="D3892" s="693" t="s">
        <v>2798</v>
      </c>
      <c r="E3892" s="694" t="s">
        <v>2799</v>
      </c>
      <c r="F3892" s="696">
        <v>100</v>
      </c>
      <c r="G3892" s="696">
        <v>100</v>
      </c>
      <c r="H3892" s="696">
        <v>190</v>
      </c>
      <c r="I3892" s="696">
        <v>300</v>
      </c>
      <c r="J3892" s="696">
        <v>720</v>
      </c>
      <c r="K3892" s="696">
        <v>140</v>
      </c>
      <c r="L3892" s="1109">
        <v>27095479.699999999</v>
      </c>
      <c r="M3892" s="693" t="s">
        <v>2800</v>
      </c>
    </row>
    <row r="3893" spans="1:16" ht="153">
      <c r="A3893" s="1116"/>
      <c r="B3893" s="742"/>
      <c r="C3893" s="693" t="s">
        <v>2801</v>
      </c>
      <c r="D3893" s="693" t="s">
        <v>2802</v>
      </c>
      <c r="E3893" s="694" t="s">
        <v>2803</v>
      </c>
      <c r="F3893" s="696" t="s">
        <v>1077</v>
      </c>
      <c r="G3893" s="696"/>
      <c r="H3893" s="696">
        <v>12</v>
      </c>
      <c r="I3893" s="696">
        <v>50</v>
      </c>
      <c r="J3893" s="696">
        <v>47</v>
      </c>
      <c r="K3893" s="696">
        <v>10</v>
      </c>
      <c r="L3893" s="696">
        <v>0</v>
      </c>
      <c r="M3893" s="693" t="s">
        <v>2804</v>
      </c>
    </row>
    <row r="3894" spans="1:16" ht="140.25">
      <c r="A3894" s="1114"/>
      <c r="B3894" s="743"/>
      <c r="C3894" s="693" t="s">
        <v>2805</v>
      </c>
      <c r="D3894" s="694" t="s">
        <v>2806</v>
      </c>
      <c r="E3894" s="694" t="s">
        <v>2807</v>
      </c>
      <c r="F3894" s="696" t="s">
        <v>1077</v>
      </c>
      <c r="G3894" s="696"/>
      <c r="H3894" s="696">
        <v>9</v>
      </c>
      <c r="I3894" s="696">
        <v>30</v>
      </c>
      <c r="J3894" s="696">
        <v>34</v>
      </c>
      <c r="K3894" s="696">
        <v>8</v>
      </c>
      <c r="L3894" s="696">
        <v>0</v>
      </c>
      <c r="M3894" s="693" t="s">
        <v>2808</v>
      </c>
    </row>
    <row r="3895" spans="1:16">
      <c r="A3895" s="1676" t="s">
        <v>907</v>
      </c>
      <c r="B3895" s="1676"/>
      <c r="C3895" s="1676"/>
      <c r="D3895" s="1676"/>
      <c r="E3895" s="1676"/>
      <c r="F3895" s="1676"/>
      <c r="G3895" s="1676"/>
      <c r="H3895" s="1676"/>
      <c r="I3895" s="1676"/>
      <c r="J3895" s="1676"/>
      <c r="K3895" s="1676"/>
      <c r="L3895" s="1676"/>
      <c r="M3895" s="1676"/>
    </row>
    <row r="3896" spans="1:16">
      <c r="A3896" s="1676" t="s">
        <v>908</v>
      </c>
      <c r="B3896" s="1676"/>
      <c r="C3896" s="1676"/>
      <c r="D3896" s="1676"/>
      <c r="E3896" s="1676"/>
      <c r="F3896" s="1676"/>
      <c r="G3896" s="1676"/>
      <c r="H3896" s="1676"/>
      <c r="I3896" s="1676"/>
      <c r="J3896" s="1676"/>
      <c r="K3896" s="1676"/>
      <c r="L3896" s="1676"/>
      <c r="M3896" s="1676"/>
    </row>
    <row r="3897" spans="1:16">
      <c r="A3897" s="1655" t="s">
        <v>2702</v>
      </c>
      <c r="B3897" s="1655"/>
      <c r="C3897" s="1655"/>
      <c r="D3897" s="1655"/>
      <c r="E3897" s="1655"/>
      <c r="F3897" s="1655"/>
      <c r="G3897" s="1655"/>
      <c r="H3897" s="1655"/>
      <c r="I3897" s="1655"/>
      <c r="J3897" s="1655"/>
      <c r="K3897" s="1655"/>
      <c r="L3897" s="1655"/>
      <c r="M3897" s="1655"/>
    </row>
    <row r="3898" spans="1:16">
      <c r="A3898" s="1690" t="s">
        <v>2727</v>
      </c>
      <c r="B3898" s="1690"/>
      <c r="C3898" s="1690"/>
      <c r="D3898" s="1690"/>
      <c r="E3898" s="1690"/>
      <c r="F3898" s="1690"/>
      <c r="G3898" s="1690"/>
      <c r="H3898" s="1690"/>
      <c r="I3898" s="1690"/>
      <c r="J3898" s="1690"/>
      <c r="K3898" s="1690"/>
      <c r="L3898" s="1690"/>
      <c r="M3898" s="1690"/>
    </row>
    <row r="3899" spans="1:16">
      <c r="A3899" s="1691" t="s">
        <v>2728</v>
      </c>
      <c r="B3899" s="1683"/>
      <c r="C3899" s="1683"/>
      <c r="D3899" s="1683"/>
      <c r="E3899" s="1683"/>
      <c r="F3899" s="1683"/>
      <c r="G3899" s="1683"/>
      <c r="H3899" s="1683"/>
      <c r="I3899" s="1683"/>
      <c r="J3899" s="1683"/>
      <c r="K3899" s="1683"/>
      <c r="L3899" s="1683"/>
      <c r="M3899" s="1683"/>
    </row>
    <row r="3900" spans="1:16">
      <c r="A3900" s="620" t="s">
        <v>910</v>
      </c>
      <c r="B3900" s="621" t="s">
        <v>1029</v>
      </c>
      <c r="C3900" s="620" t="s">
        <v>1030</v>
      </c>
      <c r="D3900" s="620" t="s">
        <v>1030</v>
      </c>
      <c r="E3900" s="620" t="s">
        <v>1031</v>
      </c>
      <c r="F3900" s="1657" t="s">
        <v>1032</v>
      </c>
      <c r="G3900" s="1658"/>
      <c r="H3900" s="622" t="s">
        <v>1033</v>
      </c>
      <c r="I3900" s="623" t="s">
        <v>1034</v>
      </c>
      <c r="J3900" s="620" t="s">
        <v>1035</v>
      </c>
      <c r="K3900" s="620" t="s">
        <v>1036</v>
      </c>
      <c r="L3900" s="620" t="s">
        <v>1037</v>
      </c>
      <c r="M3900" s="624" t="s">
        <v>1038</v>
      </c>
    </row>
    <row r="3901" spans="1:16">
      <c r="A3901" s="625"/>
      <c r="B3901" s="626" t="s">
        <v>1039</v>
      </c>
      <c r="C3901" s="625" t="s">
        <v>1040</v>
      </c>
      <c r="D3901" s="625" t="s">
        <v>1041</v>
      </c>
      <c r="E3901" s="625" t="s">
        <v>1042</v>
      </c>
      <c r="F3901" s="1659" t="s">
        <v>1043</v>
      </c>
      <c r="G3901" s="1660"/>
      <c r="H3901" s="627" t="s">
        <v>1044</v>
      </c>
      <c r="I3901" s="625" t="s">
        <v>6</v>
      </c>
      <c r="J3901" s="628" t="s">
        <v>1045</v>
      </c>
      <c r="K3901" s="629" t="s">
        <v>1046</v>
      </c>
      <c r="L3901" s="625" t="s">
        <v>1047</v>
      </c>
      <c r="M3901" s="628" t="s">
        <v>1048</v>
      </c>
    </row>
    <row r="3902" spans="1:16">
      <c r="A3902" s="625"/>
      <c r="B3902" s="626" t="s">
        <v>1049</v>
      </c>
      <c r="C3902" s="625"/>
      <c r="D3902" s="625"/>
      <c r="E3902" s="625"/>
      <c r="F3902" s="630" t="s">
        <v>1050</v>
      </c>
      <c r="G3902" s="630" t="s">
        <v>1051</v>
      </c>
      <c r="H3902" s="631" t="s">
        <v>1052</v>
      </c>
      <c r="I3902" s="629" t="s">
        <v>1053</v>
      </c>
      <c r="J3902" s="625" t="s">
        <v>6</v>
      </c>
      <c r="K3902" s="629"/>
      <c r="L3902" s="625" t="s">
        <v>1054</v>
      </c>
      <c r="M3902" s="632"/>
    </row>
    <row r="3903" spans="1:16">
      <c r="A3903" s="670"/>
      <c r="B3903" s="967"/>
      <c r="C3903" s="670"/>
      <c r="D3903" s="670"/>
      <c r="E3903" s="670"/>
      <c r="F3903" s="1024" t="s">
        <v>1055</v>
      </c>
      <c r="G3903" s="1025" t="s">
        <v>1055</v>
      </c>
      <c r="H3903" s="671" t="s">
        <v>1056</v>
      </c>
      <c r="I3903" s="1026" t="s">
        <v>1057</v>
      </c>
      <c r="J3903" s="670" t="s">
        <v>1058</v>
      </c>
      <c r="K3903" s="1027"/>
      <c r="L3903" s="1028" t="s">
        <v>1059</v>
      </c>
      <c r="M3903" s="1029"/>
    </row>
    <row r="3904" spans="1:16" ht="153">
      <c r="A3904" s="1116"/>
      <c r="B3904" s="742"/>
      <c r="C3904" s="693" t="s">
        <v>2809</v>
      </c>
      <c r="D3904" s="693" t="s">
        <v>2810</v>
      </c>
      <c r="E3904" s="743" t="s">
        <v>2811</v>
      </c>
      <c r="F3904" s="696">
        <v>5</v>
      </c>
      <c r="G3904" s="696"/>
      <c r="H3904" s="696">
        <v>12</v>
      </c>
      <c r="I3904" s="696">
        <v>30</v>
      </c>
      <c r="J3904" s="696">
        <v>47</v>
      </c>
      <c r="K3904" s="696">
        <v>10</v>
      </c>
      <c r="L3904" s="696">
        <v>0</v>
      </c>
      <c r="M3904" s="693" t="s">
        <v>2812</v>
      </c>
    </row>
    <row r="3905" spans="1:13" ht="140.25">
      <c r="A3905" s="1116"/>
      <c r="B3905" s="742"/>
      <c r="C3905" s="739" t="s">
        <v>2813</v>
      </c>
      <c r="D3905" s="739" t="s">
        <v>2814</v>
      </c>
      <c r="E3905" s="739" t="s">
        <v>2815</v>
      </c>
      <c r="F3905" s="902">
        <v>5</v>
      </c>
      <c r="G3905" s="902"/>
      <c r="H3905" s="902">
        <v>6</v>
      </c>
      <c r="I3905" s="902">
        <v>27</v>
      </c>
      <c r="J3905" s="902">
        <v>22</v>
      </c>
      <c r="K3905" s="902">
        <v>5</v>
      </c>
      <c r="L3905" s="902">
        <v>0</v>
      </c>
      <c r="M3905" s="739" t="s">
        <v>2816</v>
      </c>
    </row>
    <row r="3906" spans="1:13" ht="165.75">
      <c r="A3906" s="1114"/>
      <c r="B3906" s="743"/>
      <c r="C3906" s="693" t="s">
        <v>2817</v>
      </c>
      <c r="D3906" s="693" t="s">
        <v>2818</v>
      </c>
      <c r="E3906" s="693" t="s">
        <v>2819</v>
      </c>
      <c r="F3906" s="696">
        <v>5</v>
      </c>
      <c r="G3906" s="696"/>
      <c r="H3906" s="696">
        <v>15</v>
      </c>
      <c r="I3906" s="696">
        <v>15</v>
      </c>
      <c r="J3906" s="696">
        <v>49</v>
      </c>
      <c r="K3906" s="696">
        <v>5</v>
      </c>
      <c r="L3906" s="696">
        <v>0</v>
      </c>
      <c r="M3906" s="693" t="s">
        <v>2820</v>
      </c>
    </row>
    <row r="3907" spans="1:13">
      <c r="A3907" s="731"/>
      <c r="B3907" s="731"/>
      <c r="C3907" s="731"/>
      <c r="D3907" s="731"/>
      <c r="E3907" s="731"/>
      <c r="F3907" s="855"/>
      <c r="G3907" s="855"/>
      <c r="H3907" s="855"/>
      <c r="I3907" s="855"/>
      <c r="J3907" s="855"/>
      <c r="K3907" s="855"/>
      <c r="L3907" s="855"/>
      <c r="M3907" s="731"/>
    </row>
    <row r="3908" spans="1:13">
      <c r="A3908" s="1676" t="s">
        <v>907</v>
      </c>
      <c r="B3908" s="1676"/>
      <c r="C3908" s="1676"/>
      <c r="D3908" s="1676"/>
      <c r="E3908" s="1676"/>
      <c r="F3908" s="1676"/>
      <c r="G3908" s="1676"/>
      <c r="H3908" s="1676"/>
      <c r="I3908" s="1676"/>
      <c r="J3908" s="1676"/>
      <c r="K3908" s="1676"/>
      <c r="L3908" s="1676"/>
      <c r="M3908" s="1676"/>
    </row>
    <row r="3909" spans="1:13">
      <c r="A3909" s="1676" t="s">
        <v>908</v>
      </c>
      <c r="B3909" s="1676"/>
      <c r="C3909" s="1676"/>
      <c r="D3909" s="1676"/>
      <c r="E3909" s="1676"/>
      <c r="F3909" s="1676"/>
      <c r="G3909" s="1676"/>
      <c r="H3909" s="1676"/>
      <c r="I3909" s="1676"/>
      <c r="J3909" s="1676"/>
      <c r="K3909" s="1676"/>
      <c r="L3909" s="1676"/>
      <c r="M3909" s="1676"/>
    </row>
    <row r="3910" spans="1:13">
      <c r="A3910" s="1655" t="s">
        <v>2702</v>
      </c>
      <c r="B3910" s="1655"/>
      <c r="C3910" s="1655"/>
      <c r="D3910" s="1655"/>
      <c r="E3910" s="1655"/>
      <c r="F3910" s="1655"/>
      <c r="G3910" s="1655"/>
      <c r="H3910" s="1655"/>
      <c r="I3910" s="1655"/>
      <c r="J3910" s="1655"/>
      <c r="K3910" s="1655"/>
      <c r="L3910" s="1655"/>
      <c r="M3910" s="1655"/>
    </row>
    <row r="3911" spans="1:13">
      <c r="A3911" s="1690" t="s">
        <v>2727</v>
      </c>
      <c r="B3911" s="1690"/>
      <c r="C3911" s="1690"/>
      <c r="D3911" s="1690"/>
      <c r="E3911" s="1690"/>
      <c r="F3911" s="1690"/>
      <c r="G3911" s="1690"/>
      <c r="H3911" s="1690"/>
      <c r="I3911" s="1690"/>
      <c r="J3911" s="1690"/>
      <c r="K3911" s="1690"/>
      <c r="L3911" s="1690"/>
      <c r="M3911" s="1690"/>
    </row>
    <row r="3912" spans="1:13">
      <c r="A3912" s="1691" t="s">
        <v>2728</v>
      </c>
      <c r="B3912" s="1683"/>
      <c r="C3912" s="1683"/>
      <c r="D3912" s="1683"/>
      <c r="E3912" s="1683"/>
      <c r="F3912" s="1683"/>
      <c r="G3912" s="1683"/>
      <c r="H3912" s="1683"/>
      <c r="I3912" s="1683"/>
      <c r="J3912" s="1683"/>
      <c r="K3912" s="1683"/>
      <c r="L3912" s="1683"/>
      <c r="M3912" s="1683"/>
    </row>
    <row r="3913" spans="1:13">
      <c r="A3913" s="620" t="s">
        <v>910</v>
      </c>
      <c r="B3913" s="621" t="s">
        <v>1029</v>
      </c>
      <c r="C3913" s="620" t="s">
        <v>1030</v>
      </c>
      <c r="D3913" s="620" t="s">
        <v>1030</v>
      </c>
      <c r="E3913" s="620" t="s">
        <v>1031</v>
      </c>
      <c r="F3913" s="1657" t="s">
        <v>1032</v>
      </c>
      <c r="G3913" s="1658"/>
      <c r="H3913" s="622" t="s">
        <v>1033</v>
      </c>
      <c r="I3913" s="623" t="s">
        <v>1034</v>
      </c>
      <c r="J3913" s="620" t="s">
        <v>1035</v>
      </c>
      <c r="K3913" s="620" t="s">
        <v>1036</v>
      </c>
      <c r="L3913" s="620" t="s">
        <v>1037</v>
      </c>
      <c r="M3913" s="624" t="s">
        <v>1038</v>
      </c>
    </row>
    <row r="3914" spans="1:13">
      <c r="A3914" s="625"/>
      <c r="B3914" s="626" t="s">
        <v>1039</v>
      </c>
      <c r="C3914" s="625" t="s">
        <v>1040</v>
      </c>
      <c r="D3914" s="625" t="s">
        <v>1041</v>
      </c>
      <c r="E3914" s="625" t="s">
        <v>1042</v>
      </c>
      <c r="F3914" s="1659" t="s">
        <v>1043</v>
      </c>
      <c r="G3914" s="1660"/>
      <c r="H3914" s="627" t="s">
        <v>1044</v>
      </c>
      <c r="I3914" s="625" t="s">
        <v>6</v>
      </c>
      <c r="J3914" s="628" t="s">
        <v>1045</v>
      </c>
      <c r="K3914" s="629" t="s">
        <v>1046</v>
      </c>
      <c r="L3914" s="625" t="s">
        <v>1047</v>
      </c>
      <c r="M3914" s="628" t="s">
        <v>1048</v>
      </c>
    </row>
    <row r="3915" spans="1:13">
      <c r="A3915" s="625"/>
      <c r="B3915" s="626" t="s">
        <v>1049</v>
      </c>
      <c r="C3915" s="625"/>
      <c r="D3915" s="625"/>
      <c r="E3915" s="625"/>
      <c r="F3915" s="630" t="s">
        <v>1050</v>
      </c>
      <c r="G3915" s="630" t="s">
        <v>1051</v>
      </c>
      <c r="H3915" s="631" t="s">
        <v>1052</v>
      </c>
      <c r="I3915" s="629" t="s">
        <v>1053</v>
      </c>
      <c r="J3915" s="625" t="s">
        <v>6</v>
      </c>
      <c r="K3915" s="629"/>
      <c r="L3915" s="625" t="s">
        <v>1054</v>
      </c>
      <c r="M3915" s="632"/>
    </row>
    <row r="3916" spans="1:13">
      <c r="A3916" s="670"/>
      <c r="B3916" s="967"/>
      <c r="C3916" s="670"/>
      <c r="D3916" s="670"/>
      <c r="E3916" s="670"/>
      <c r="F3916" s="1024" t="s">
        <v>1055</v>
      </c>
      <c r="G3916" s="1025" t="s">
        <v>1055</v>
      </c>
      <c r="H3916" s="671" t="s">
        <v>1056</v>
      </c>
      <c r="I3916" s="1026" t="s">
        <v>1057</v>
      </c>
      <c r="J3916" s="670" t="s">
        <v>1058</v>
      </c>
      <c r="K3916" s="1027"/>
      <c r="L3916" s="1028" t="s">
        <v>1059</v>
      </c>
      <c r="M3916" s="1029"/>
    </row>
    <row r="3917" spans="1:13" ht="140.25">
      <c r="A3917" s="1116"/>
      <c r="B3917" s="742"/>
      <c r="C3917" s="693" t="s">
        <v>2821</v>
      </c>
      <c r="D3917" s="693" t="s">
        <v>2822</v>
      </c>
      <c r="E3917" s="693" t="s">
        <v>2823</v>
      </c>
      <c r="F3917" s="696">
        <v>2</v>
      </c>
      <c r="G3917" s="696"/>
      <c r="H3917" s="696">
        <v>15</v>
      </c>
      <c r="I3917" s="696">
        <v>6</v>
      </c>
      <c r="J3917" s="696">
        <v>47</v>
      </c>
      <c r="K3917" s="696">
        <v>2</v>
      </c>
      <c r="L3917" s="696">
        <v>0</v>
      </c>
      <c r="M3917" s="693" t="s">
        <v>2824</v>
      </c>
    </row>
    <row r="3918" spans="1:13" ht="127.5">
      <c r="A3918" s="1116"/>
      <c r="B3918" s="742"/>
      <c r="C3918" s="693" t="s">
        <v>2825</v>
      </c>
      <c r="D3918" s="693" t="s">
        <v>2826</v>
      </c>
      <c r="E3918" s="693" t="s">
        <v>2827</v>
      </c>
      <c r="F3918" s="696">
        <v>2</v>
      </c>
      <c r="G3918" s="696"/>
      <c r="H3918" s="696">
        <v>3</v>
      </c>
      <c r="I3918" s="696">
        <v>6</v>
      </c>
      <c r="J3918" s="696">
        <v>10</v>
      </c>
      <c r="K3918" s="696">
        <v>2</v>
      </c>
      <c r="L3918" s="696">
        <v>0</v>
      </c>
      <c r="M3918" s="693" t="s">
        <v>2828</v>
      </c>
    </row>
    <row r="3919" spans="1:13" ht="76.5">
      <c r="A3919" s="1116"/>
      <c r="B3919" s="742"/>
      <c r="C3919" s="693" t="s">
        <v>2829</v>
      </c>
      <c r="D3919" s="693" t="s">
        <v>2830</v>
      </c>
      <c r="E3919" s="693" t="s">
        <v>2831</v>
      </c>
      <c r="F3919" s="696">
        <v>20</v>
      </c>
      <c r="G3919" s="696"/>
      <c r="H3919" s="696">
        <v>18</v>
      </c>
      <c r="I3919" s="696">
        <v>50</v>
      </c>
      <c r="J3919" s="696">
        <v>73</v>
      </c>
      <c r="K3919" s="696">
        <v>15</v>
      </c>
      <c r="L3919" s="696">
        <v>0</v>
      </c>
      <c r="M3919" s="693" t="s">
        <v>2832</v>
      </c>
    </row>
    <row r="3920" spans="1:13" ht="114.75">
      <c r="A3920" s="1114"/>
      <c r="B3920" s="743"/>
      <c r="C3920" s="693" t="s">
        <v>2833</v>
      </c>
      <c r="D3920" s="693" t="s">
        <v>2834</v>
      </c>
      <c r="E3920" s="693" t="s">
        <v>2835</v>
      </c>
      <c r="F3920" s="696">
        <v>3</v>
      </c>
      <c r="G3920" s="696"/>
      <c r="H3920" s="696">
        <v>2</v>
      </c>
      <c r="I3920" s="696">
        <v>10</v>
      </c>
      <c r="J3920" s="696">
        <v>8.3000000000000007</v>
      </c>
      <c r="K3920" s="696">
        <v>1.5</v>
      </c>
      <c r="L3920" s="696">
        <v>0</v>
      </c>
      <c r="M3920" s="693" t="s">
        <v>2836</v>
      </c>
    </row>
    <row r="3921" spans="1:13">
      <c r="A3921" s="731"/>
      <c r="B3921" s="731"/>
      <c r="C3921" s="731"/>
      <c r="D3921" s="731"/>
      <c r="E3921" s="731"/>
      <c r="F3921" s="855"/>
      <c r="G3921" s="855"/>
      <c r="H3921" s="855"/>
      <c r="I3921" s="855"/>
      <c r="J3921" s="855"/>
      <c r="K3921" s="855"/>
      <c r="L3921" s="855"/>
      <c r="M3921" s="731"/>
    </row>
    <row r="3922" spans="1:13">
      <c r="A3922" s="1676" t="s">
        <v>907</v>
      </c>
      <c r="B3922" s="1676"/>
      <c r="C3922" s="1676"/>
      <c r="D3922" s="1676"/>
      <c r="E3922" s="1676"/>
      <c r="F3922" s="1676"/>
      <c r="G3922" s="1676"/>
      <c r="H3922" s="1676"/>
      <c r="I3922" s="1676"/>
      <c r="J3922" s="1676"/>
      <c r="K3922" s="1676"/>
      <c r="L3922" s="1676"/>
      <c r="M3922" s="1676"/>
    </row>
    <row r="3923" spans="1:13">
      <c r="A3923" s="1676" t="s">
        <v>908</v>
      </c>
      <c r="B3923" s="1676"/>
      <c r="C3923" s="1676"/>
      <c r="D3923" s="1676"/>
      <c r="E3923" s="1676"/>
      <c r="F3923" s="1676"/>
      <c r="G3923" s="1676"/>
      <c r="H3923" s="1676"/>
      <c r="I3923" s="1676"/>
      <c r="J3923" s="1676"/>
      <c r="K3923" s="1676"/>
      <c r="L3923" s="1676"/>
      <c r="M3923" s="1676"/>
    </row>
    <row r="3924" spans="1:13">
      <c r="A3924" s="1655" t="s">
        <v>2702</v>
      </c>
      <c r="B3924" s="1655"/>
      <c r="C3924" s="1655"/>
      <c r="D3924" s="1655"/>
      <c r="E3924" s="1655"/>
      <c r="F3924" s="1655"/>
      <c r="G3924" s="1655"/>
      <c r="H3924" s="1655"/>
      <c r="I3924" s="1655"/>
      <c r="J3924" s="1655"/>
      <c r="K3924" s="1655"/>
      <c r="L3924" s="1655"/>
      <c r="M3924" s="1655"/>
    </row>
    <row r="3925" spans="1:13">
      <c r="A3925" s="1690" t="s">
        <v>2727</v>
      </c>
      <c r="B3925" s="1690"/>
      <c r="C3925" s="1690"/>
      <c r="D3925" s="1690"/>
      <c r="E3925" s="1690"/>
      <c r="F3925" s="1690"/>
      <c r="G3925" s="1690"/>
      <c r="H3925" s="1690"/>
      <c r="I3925" s="1690"/>
      <c r="J3925" s="1690"/>
      <c r="K3925" s="1690"/>
      <c r="L3925" s="1690"/>
      <c r="M3925" s="1690"/>
    </row>
    <row r="3926" spans="1:13">
      <c r="A3926" s="1691" t="s">
        <v>2728</v>
      </c>
      <c r="B3926" s="1683"/>
      <c r="C3926" s="1683"/>
      <c r="D3926" s="1683"/>
      <c r="E3926" s="1683"/>
      <c r="F3926" s="1683"/>
      <c r="G3926" s="1683"/>
      <c r="H3926" s="1683"/>
      <c r="I3926" s="1683"/>
      <c r="J3926" s="1683"/>
      <c r="K3926" s="1683"/>
      <c r="L3926" s="1683"/>
      <c r="M3926" s="1683"/>
    </row>
    <row r="3927" spans="1:13">
      <c r="A3927" s="620" t="s">
        <v>910</v>
      </c>
      <c r="B3927" s="621" t="s">
        <v>1029</v>
      </c>
      <c r="C3927" s="620" t="s">
        <v>1030</v>
      </c>
      <c r="D3927" s="620" t="s">
        <v>1030</v>
      </c>
      <c r="E3927" s="620" t="s">
        <v>1031</v>
      </c>
      <c r="F3927" s="1657" t="s">
        <v>1032</v>
      </c>
      <c r="G3927" s="1658"/>
      <c r="H3927" s="622" t="s">
        <v>1033</v>
      </c>
      <c r="I3927" s="623" t="s">
        <v>1034</v>
      </c>
      <c r="J3927" s="620" t="s">
        <v>1035</v>
      </c>
      <c r="K3927" s="620" t="s">
        <v>1036</v>
      </c>
      <c r="L3927" s="620" t="s">
        <v>1037</v>
      </c>
      <c r="M3927" s="624" t="s">
        <v>1038</v>
      </c>
    </row>
    <row r="3928" spans="1:13">
      <c r="A3928" s="625"/>
      <c r="B3928" s="626" t="s">
        <v>1039</v>
      </c>
      <c r="C3928" s="625" t="s">
        <v>1040</v>
      </c>
      <c r="D3928" s="625" t="s">
        <v>1041</v>
      </c>
      <c r="E3928" s="625" t="s">
        <v>1042</v>
      </c>
      <c r="F3928" s="1659" t="s">
        <v>1043</v>
      </c>
      <c r="G3928" s="1660"/>
      <c r="H3928" s="627" t="s">
        <v>1044</v>
      </c>
      <c r="I3928" s="625" t="s">
        <v>6</v>
      </c>
      <c r="J3928" s="628" t="s">
        <v>1045</v>
      </c>
      <c r="K3928" s="629" t="s">
        <v>1046</v>
      </c>
      <c r="L3928" s="625" t="s">
        <v>1047</v>
      </c>
      <c r="M3928" s="628" t="s">
        <v>1048</v>
      </c>
    </row>
    <row r="3929" spans="1:13">
      <c r="A3929" s="625"/>
      <c r="B3929" s="626" t="s">
        <v>1049</v>
      </c>
      <c r="C3929" s="625"/>
      <c r="D3929" s="625"/>
      <c r="E3929" s="625"/>
      <c r="F3929" s="630" t="s">
        <v>1050</v>
      </c>
      <c r="G3929" s="630" t="s">
        <v>1051</v>
      </c>
      <c r="H3929" s="631" t="s">
        <v>1052</v>
      </c>
      <c r="I3929" s="629" t="s">
        <v>1053</v>
      </c>
      <c r="J3929" s="625" t="s">
        <v>6</v>
      </c>
      <c r="K3929" s="629"/>
      <c r="L3929" s="625" t="s">
        <v>1054</v>
      </c>
      <c r="M3929" s="632"/>
    </row>
    <row r="3930" spans="1:13">
      <c r="A3930" s="670"/>
      <c r="B3930" s="967"/>
      <c r="C3930" s="670"/>
      <c r="D3930" s="670"/>
      <c r="E3930" s="670"/>
      <c r="F3930" s="1024" t="s">
        <v>1055</v>
      </c>
      <c r="G3930" s="1025" t="s">
        <v>1055</v>
      </c>
      <c r="H3930" s="671" t="s">
        <v>1056</v>
      </c>
      <c r="I3930" s="1026" t="s">
        <v>1057</v>
      </c>
      <c r="J3930" s="670" t="s">
        <v>1058</v>
      </c>
      <c r="K3930" s="1027"/>
      <c r="L3930" s="1028" t="s">
        <v>1059</v>
      </c>
      <c r="M3930" s="1029"/>
    </row>
    <row r="3931" spans="1:13" ht="165.75">
      <c r="A3931" s="1116"/>
      <c r="B3931" s="742"/>
      <c r="C3931" s="693" t="s">
        <v>2837</v>
      </c>
      <c r="D3931" s="693" t="s">
        <v>2838</v>
      </c>
      <c r="E3931" s="693" t="s">
        <v>2839</v>
      </c>
      <c r="F3931" s="696">
        <v>5</v>
      </c>
      <c r="G3931" s="1120"/>
      <c r="H3931" s="696">
        <v>10</v>
      </c>
      <c r="I3931" s="696">
        <v>16.600000000000001</v>
      </c>
      <c r="J3931" s="696">
        <v>37</v>
      </c>
      <c r="K3931" s="696">
        <v>5</v>
      </c>
      <c r="L3931" s="696">
        <v>0</v>
      </c>
      <c r="M3931" s="693" t="s">
        <v>2840</v>
      </c>
    </row>
    <row r="3932" spans="1:13" ht="114.75">
      <c r="A3932" s="1116"/>
      <c r="B3932" s="742"/>
      <c r="C3932" s="693" t="s">
        <v>2841</v>
      </c>
      <c r="D3932" s="693" t="s">
        <v>2842</v>
      </c>
      <c r="E3932" s="734" t="s">
        <v>2843</v>
      </c>
      <c r="F3932" s="696">
        <v>3</v>
      </c>
      <c r="G3932" s="696"/>
      <c r="H3932" s="696">
        <v>7</v>
      </c>
      <c r="I3932" s="696">
        <v>10</v>
      </c>
      <c r="J3932" s="696">
        <v>24</v>
      </c>
      <c r="K3932" s="696">
        <v>3</v>
      </c>
      <c r="L3932" s="696">
        <v>0</v>
      </c>
      <c r="M3932" s="693" t="s">
        <v>2844</v>
      </c>
    </row>
    <row r="3933" spans="1:13" ht="114.75">
      <c r="A3933" s="1114"/>
      <c r="B3933" s="743"/>
      <c r="C3933" s="693" t="s">
        <v>2845</v>
      </c>
      <c r="D3933" s="693" t="s">
        <v>2846</v>
      </c>
      <c r="E3933" s="693" t="s">
        <v>2847</v>
      </c>
      <c r="F3933" s="696" t="s">
        <v>1077</v>
      </c>
      <c r="G3933" s="696"/>
      <c r="H3933" s="696">
        <v>3</v>
      </c>
      <c r="I3933" s="696">
        <v>6</v>
      </c>
      <c r="J3933" s="696">
        <v>11.95</v>
      </c>
      <c r="K3933" s="696">
        <v>2</v>
      </c>
      <c r="L3933" s="696">
        <v>0</v>
      </c>
      <c r="M3933" s="693" t="s">
        <v>2848</v>
      </c>
    </row>
    <row r="3934" spans="1:13">
      <c r="A3934" s="731"/>
      <c r="B3934" s="731"/>
      <c r="C3934" s="731"/>
      <c r="D3934" s="731"/>
      <c r="E3934" s="731"/>
      <c r="F3934" s="855"/>
      <c r="G3934" s="855"/>
      <c r="H3934" s="855"/>
      <c r="I3934" s="855"/>
      <c r="J3934" s="855"/>
      <c r="K3934" s="855"/>
      <c r="L3934" s="855"/>
      <c r="M3934" s="731"/>
    </row>
    <row r="3935" spans="1:13">
      <c r="A3935" s="731"/>
      <c r="B3935" s="731"/>
      <c r="C3935" s="731"/>
      <c r="D3935" s="731"/>
      <c r="E3935" s="731"/>
      <c r="F3935" s="855"/>
      <c r="G3935" s="855"/>
      <c r="H3935" s="855"/>
      <c r="I3935" s="855"/>
      <c r="J3935" s="855"/>
      <c r="K3935" s="855"/>
      <c r="L3935" s="855"/>
      <c r="M3935" s="731"/>
    </row>
    <row r="3936" spans="1:13">
      <c r="A3936" s="731"/>
      <c r="B3936" s="731"/>
      <c r="C3936" s="731"/>
      <c r="D3936" s="731"/>
      <c r="E3936" s="731"/>
      <c r="F3936" s="855"/>
      <c r="G3936" s="855"/>
      <c r="H3936" s="855"/>
      <c r="I3936" s="855"/>
      <c r="J3936" s="855"/>
      <c r="K3936" s="855"/>
      <c r="L3936" s="855"/>
      <c r="M3936" s="731"/>
    </row>
    <row r="3937" spans="1:13">
      <c r="A3937" s="731"/>
      <c r="B3937" s="731"/>
      <c r="C3937" s="731"/>
      <c r="D3937" s="731"/>
      <c r="E3937" s="731"/>
      <c r="F3937" s="855"/>
      <c r="G3937" s="855"/>
      <c r="H3937" s="855"/>
      <c r="I3937" s="855"/>
      <c r="J3937" s="855"/>
      <c r="K3937" s="855"/>
      <c r="L3937" s="855"/>
      <c r="M3937" s="731"/>
    </row>
    <row r="3938" spans="1:13">
      <c r="A3938" s="731"/>
      <c r="B3938" s="731"/>
      <c r="C3938" s="731"/>
      <c r="D3938" s="731"/>
      <c r="E3938" s="731"/>
      <c r="F3938" s="855"/>
      <c r="G3938" s="855"/>
      <c r="H3938" s="855"/>
      <c r="I3938" s="855"/>
      <c r="J3938" s="855"/>
      <c r="K3938" s="855"/>
      <c r="L3938" s="855"/>
      <c r="M3938" s="731"/>
    </row>
    <row r="3939" spans="1:13">
      <c r="A3939" s="731"/>
      <c r="B3939" s="731"/>
      <c r="C3939" s="731"/>
      <c r="D3939" s="731"/>
      <c r="E3939" s="731"/>
      <c r="F3939" s="855"/>
      <c r="G3939" s="855"/>
      <c r="H3939" s="855"/>
      <c r="I3939" s="855"/>
      <c r="J3939" s="855"/>
      <c r="K3939" s="855"/>
      <c r="L3939" s="855"/>
      <c r="M3939" s="731"/>
    </row>
    <row r="3940" spans="1:13">
      <c r="A3940" s="1676" t="s">
        <v>907</v>
      </c>
      <c r="B3940" s="1676"/>
      <c r="C3940" s="1676"/>
      <c r="D3940" s="1676"/>
      <c r="E3940" s="1676"/>
      <c r="F3940" s="1676"/>
      <c r="G3940" s="1676"/>
      <c r="H3940" s="1676"/>
      <c r="I3940" s="1676"/>
      <c r="J3940" s="1676"/>
      <c r="K3940" s="1676"/>
      <c r="L3940" s="1676"/>
      <c r="M3940" s="1676"/>
    </row>
    <row r="3941" spans="1:13">
      <c r="A3941" s="1676" t="s">
        <v>908</v>
      </c>
      <c r="B3941" s="1676"/>
      <c r="C3941" s="1676"/>
      <c r="D3941" s="1676"/>
      <c r="E3941" s="1676"/>
      <c r="F3941" s="1676"/>
      <c r="G3941" s="1676"/>
      <c r="H3941" s="1676"/>
      <c r="I3941" s="1676"/>
      <c r="J3941" s="1676"/>
      <c r="K3941" s="1676"/>
      <c r="L3941" s="1676"/>
      <c r="M3941" s="1676"/>
    </row>
    <row r="3942" spans="1:13">
      <c r="A3942" s="1655" t="s">
        <v>2702</v>
      </c>
      <c r="B3942" s="1655"/>
      <c r="C3942" s="1655"/>
      <c r="D3942" s="1655"/>
      <c r="E3942" s="1655"/>
      <c r="F3942" s="1655"/>
      <c r="G3942" s="1655"/>
      <c r="H3942" s="1655"/>
      <c r="I3942" s="1655"/>
      <c r="J3942" s="1655"/>
      <c r="K3942" s="1655"/>
      <c r="L3942" s="1655"/>
      <c r="M3942" s="1655"/>
    </row>
    <row r="3943" spans="1:13">
      <c r="A3943" s="1690" t="s">
        <v>2727</v>
      </c>
      <c r="B3943" s="1690"/>
      <c r="C3943" s="1690"/>
      <c r="D3943" s="1690"/>
      <c r="E3943" s="1690"/>
      <c r="F3943" s="1690"/>
      <c r="G3943" s="1690"/>
      <c r="H3943" s="1690"/>
      <c r="I3943" s="1690"/>
      <c r="J3943" s="1690"/>
      <c r="K3943" s="1690"/>
      <c r="L3943" s="1690"/>
      <c r="M3943" s="1690"/>
    </row>
    <row r="3944" spans="1:13">
      <c r="A3944" s="1691" t="s">
        <v>2728</v>
      </c>
      <c r="B3944" s="1683"/>
      <c r="C3944" s="1683"/>
      <c r="D3944" s="1683"/>
      <c r="E3944" s="1683"/>
      <c r="F3944" s="1683"/>
      <c r="G3944" s="1683"/>
      <c r="H3944" s="1683"/>
      <c r="I3944" s="1683"/>
      <c r="J3944" s="1683"/>
      <c r="K3944" s="1683"/>
      <c r="L3944" s="1683"/>
      <c r="M3944" s="1683"/>
    </row>
    <row r="3945" spans="1:13">
      <c r="A3945" s="620" t="s">
        <v>910</v>
      </c>
      <c r="B3945" s="621" t="s">
        <v>1029</v>
      </c>
      <c r="C3945" s="620" t="s">
        <v>1030</v>
      </c>
      <c r="D3945" s="620" t="s">
        <v>1030</v>
      </c>
      <c r="E3945" s="620" t="s">
        <v>1031</v>
      </c>
      <c r="F3945" s="1657" t="s">
        <v>1032</v>
      </c>
      <c r="G3945" s="1658"/>
      <c r="H3945" s="622" t="s">
        <v>1033</v>
      </c>
      <c r="I3945" s="623" t="s">
        <v>1034</v>
      </c>
      <c r="J3945" s="620" t="s">
        <v>1035</v>
      </c>
      <c r="K3945" s="620" t="s">
        <v>1036</v>
      </c>
      <c r="L3945" s="620" t="s">
        <v>1037</v>
      </c>
      <c r="M3945" s="624" t="s">
        <v>1038</v>
      </c>
    </row>
    <row r="3946" spans="1:13">
      <c r="A3946" s="625"/>
      <c r="B3946" s="626" t="s">
        <v>1039</v>
      </c>
      <c r="C3946" s="625" t="s">
        <v>1040</v>
      </c>
      <c r="D3946" s="625" t="s">
        <v>1041</v>
      </c>
      <c r="E3946" s="625" t="s">
        <v>1042</v>
      </c>
      <c r="F3946" s="1659" t="s">
        <v>1043</v>
      </c>
      <c r="G3946" s="1660"/>
      <c r="H3946" s="627" t="s">
        <v>1044</v>
      </c>
      <c r="I3946" s="625" t="s">
        <v>6</v>
      </c>
      <c r="J3946" s="628" t="s">
        <v>1045</v>
      </c>
      <c r="K3946" s="629" t="s">
        <v>1046</v>
      </c>
      <c r="L3946" s="625" t="s">
        <v>1047</v>
      </c>
      <c r="M3946" s="628" t="s">
        <v>1048</v>
      </c>
    </row>
    <row r="3947" spans="1:13">
      <c r="A3947" s="625"/>
      <c r="B3947" s="626" t="s">
        <v>1049</v>
      </c>
      <c r="C3947" s="625"/>
      <c r="D3947" s="625"/>
      <c r="E3947" s="625"/>
      <c r="F3947" s="630" t="s">
        <v>1050</v>
      </c>
      <c r="G3947" s="630" t="s">
        <v>1051</v>
      </c>
      <c r="H3947" s="631" t="s">
        <v>1052</v>
      </c>
      <c r="I3947" s="629" t="s">
        <v>1053</v>
      </c>
      <c r="J3947" s="625" t="s">
        <v>6</v>
      </c>
      <c r="K3947" s="629"/>
      <c r="L3947" s="625" t="s">
        <v>1054</v>
      </c>
      <c r="M3947" s="632"/>
    </row>
    <row r="3948" spans="1:13">
      <c r="A3948" s="670"/>
      <c r="B3948" s="967"/>
      <c r="C3948" s="670"/>
      <c r="D3948" s="670"/>
      <c r="E3948" s="670"/>
      <c r="F3948" s="1024" t="s">
        <v>1055</v>
      </c>
      <c r="G3948" s="1025" t="s">
        <v>1055</v>
      </c>
      <c r="H3948" s="671" t="s">
        <v>1056</v>
      </c>
      <c r="I3948" s="1026" t="s">
        <v>1057</v>
      </c>
      <c r="J3948" s="670" t="s">
        <v>1058</v>
      </c>
      <c r="K3948" s="1027"/>
      <c r="L3948" s="1028" t="s">
        <v>1059</v>
      </c>
      <c r="M3948" s="1029"/>
    </row>
    <row r="3949" spans="1:13" ht="140.25">
      <c r="A3949" s="1113"/>
      <c r="B3949" s="743"/>
      <c r="C3949" s="693" t="s">
        <v>2849</v>
      </c>
      <c r="D3949" s="693" t="s">
        <v>2850</v>
      </c>
      <c r="E3949" s="693" t="s">
        <v>2851</v>
      </c>
      <c r="F3949" s="696">
        <v>1</v>
      </c>
      <c r="G3949" s="696"/>
      <c r="H3949" s="696">
        <v>5</v>
      </c>
      <c r="I3949" s="696">
        <v>3</v>
      </c>
      <c r="J3949" s="696">
        <v>19</v>
      </c>
      <c r="K3949" s="696">
        <v>1</v>
      </c>
      <c r="L3949" s="696">
        <v>0</v>
      </c>
      <c r="M3949" s="693" t="s">
        <v>2852</v>
      </c>
    </row>
    <row r="3950" spans="1:13" ht="114.75">
      <c r="A3950" s="1114">
        <v>5</v>
      </c>
      <c r="B3950" s="693" t="s">
        <v>2853</v>
      </c>
      <c r="C3950" s="693" t="s">
        <v>2854</v>
      </c>
      <c r="D3950" s="693" t="s">
        <v>2855</v>
      </c>
      <c r="E3950" s="693" t="s">
        <v>2856</v>
      </c>
      <c r="F3950" s="696">
        <v>5</v>
      </c>
      <c r="G3950" s="696"/>
      <c r="H3950" s="696">
        <v>30</v>
      </c>
      <c r="I3950" s="696">
        <v>20</v>
      </c>
      <c r="J3950" s="696">
        <v>95</v>
      </c>
      <c r="K3950" s="696">
        <v>5</v>
      </c>
      <c r="L3950" s="696">
        <v>0</v>
      </c>
      <c r="M3950" s="693" t="s">
        <v>2857</v>
      </c>
    </row>
    <row r="3951" spans="1:13" ht="140.25">
      <c r="A3951" s="1113">
        <v>6</v>
      </c>
      <c r="B3951" s="693" t="s">
        <v>2858</v>
      </c>
      <c r="C3951" s="693" t="s">
        <v>2859</v>
      </c>
      <c r="D3951" s="693" t="s">
        <v>2860</v>
      </c>
      <c r="E3951" s="693" t="s">
        <v>2861</v>
      </c>
      <c r="F3951" s="696">
        <v>80</v>
      </c>
      <c r="G3951" s="696"/>
      <c r="H3951" s="696">
        <v>50</v>
      </c>
      <c r="I3951" s="696">
        <v>120</v>
      </c>
      <c r="J3951" s="696">
        <v>169</v>
      </c>
      <c r="K3951" s="696" t="s">
        <v>1077</v>
      </c>
      <c r="L3951" s="696">
        <v>0</v>
      </c>
      <c r="M3951" s="693" t="s">
        <v>2862</v>
      </c>
    </row>
    <row r="3952" spans="1:13">
      <c r="A3952" s="731"/>
      <c r="B3952" s="731"/>
      <c r="C3952" s="731"/>
      <c r="D3952" s="731"/>
      <c r="E3952" s="731"/>
      <c r="F3952" s="855"/>
      <c r="G3952" s="855"/>
      <c r="H3952" s="855"/>
      <c r="I3952" s="855"/>
      <c r="J3952" s="855"/>
      <c r="K3952" s="855"/>
      <c r="L3952" s="855"/>
      <c r="M3952" s="731"/>
    </row>
    <row r="3953" spans="1:15">
      <c r="A3953" s="731"/>
      <c r="B3953" s="731"/>
      <c r="C3953" s="731"/>
      <c r="D3953" s="731"/>
      <c r="E3953" s="731"/>
      <c r="F3953" s="855"/>
      <c r="G3953" s="855"/>
      <c r="H3953" s="855"/>
      <c r="I3953" s="855"/>
      <c r="J3953" s="855"/>
      <c r="K3953" s="855"/>
      <c r="L3953" s="855"/>
      <c r="M3953" s="731"/>
    </row>
    <row r="3954" spans="1:15">
      <c r="A3954" s="731"/>
      <c r="B3954" s="731"/>
      <c r="C3954" s="731"/>
      <c r="D3954" s="731"/>
      <c r="E3954" s="731"/>
      <c r="F3954" s="855"/>
      <c r="G3954" s="855"/>
      <c r="H3954" s="855"/>
      <c r="I3954" s="855"/>
      <c r="J3954" s="855"/>
      <c r="K3954" s="855"/>
      <c r="L3954" s="855"/>
      <c r="M3954" s="731"/>
    </row>
    <row r="3955" spans="1:15">
      <c r="A3955" s="731"/>
      <c r="B3955" s="731"/>
      <c r="C3955" s="731"/>
      <c r="D3955" s="731"/>
      <c r="E3955" s="731"/>
      <c r="F3955" s="855"/>
      <c r="G3955" s="855"/>
      <c r="H3955" s="855"/>
      <c r="I3955" s="855"/>
      <c r="J3955" s="855"/>
      <c r="K3955" s="855"/>
      <c r="L3955" s="855"/>
      <c r="M3955" s="731"/>
    </row>
    <row r="3956" spans="1:15">
      <c r="A3956" s="731"/>
      <c r="B3956" s="731"/>
      <c r="C3956" s="731"/>
      <c r="D3956" s="731"/>
      <c r="E3956" s="731"/>
      <c r="F3956" s="855"/>
      <c r="G3956" s="855"/>
      <c r="H3956" s="855"/>
      <c r="I3956" s="855"/>
      <c r="J3956" s="855"/>
      <c r="K3956" s="855"/>
      <c r="L3956" s="855"/>
      <c r="M3956" s="731"/>
    </row>
    <row r="3957" spans="1:15">
      <c r="A3957" s="731"/>
      <c r="B3957" s="731"/>
      <c r="C3957" s="731"/>
      <c r="D3957" s="731"/>
      <c r="E3957" s="731"/>
      <c r="F3957" s="855"/>
      <c r="G3957" s="855"/>
      <c r="H3957" s="855"/>
      <c r="I3957" s="855"/>
      <c r="J3957" s="855"/>
      <c r="K3957" s="855"/>
      <c r="L3957" s="855"/>
      <c r="M3957" s="731"/>
    </row>
    <row r="3958" spans="1:15">
      <c r="A3958" s="1676" t="s">
        <v>907</v>
      </c>
      <c r="B3958" s="1676"/>
      <c r="C3958" s="1676"/>
      <c r="D3958" s="1676"/>
      <c r="E3958" s="1676"/>
      <c r="F3958" s="1676"/>
      <c r="G3958" s="1676"/>
      <c r="H3958" s="1676"/>
      <c r="I3958" s="1676"/>
      <c r="J3958" s="1676"/>
      <c r="K3958" s="1676"/>
      <c r="L3958" s="1676"/>
      <c r="M3958" s="1676"/>
    </row>
    <row r="3959" spans="1:15">
      <c r="A3959" s="1676" t="s">
        <v>908</v>
      </c>
      <c r="B3959" s="1676"/>
      <c r="C3959" s="1676"/>
      <c r="D3959" s="1676"/>
      <c r="E3959" s="1676"/>
      <c r="F3959" s="1676"/>
      <c r="G3959" s="1676"/>
      <c r="H3959" s="1676"/>
      <c r="I3959" s="1676"/>
      <c r="J3959" s="1676"/>
      <c r="K3959" s="1676"/>
      <c r="L3959" s="1676"/>
      <c r="M3959" s="1676"/>
    </row>
    <row r="3960" spans="1:15">
      <c r="A3960" s="1655" t="s">
        <v>2702</v>
      </c>
      <c r="B3960" s="1655"/>
      <c r="C3960" s="1655"/>
      <c r="D3960" s="1655"/>
      <c r="E3960" s="1655"/>
      <c r="F3960" s="1655"/>
      <c r="G3960" s="1655"/>
      <c r="H3960" s="1655"/>
      <c r="I3960" s="1655"/>
      <c r="J3960" s="1655"/>
      <c r="K3960" s="1655"/>
      <c r="L3960" s="1655"/>
      <c r="M3960" s="1655"/>
    </row>
    <row r="3961" spans="1:15">
      <c r="A3961" s="1690" t="s">
        <v>2727</v>
      </c>
      <c r="B3961" s="1690"/>
      <c r="C3961" s="1690"/>
      <c r="D3961" s="1690"/>
      <c r="E3961" s="1690"/>
      <c r="F3961" s="1690"/>
      <c r="G3961" s="1690"/>
      <c r="H3961" s="1690"/>
      <c r="I3961" s="1690"/>
      <c r="J3961" s="1690"/>
      <c r="K3961" s="1690"/>
      <c r="L3961" s="1690"/>
      <c r="M3961" s="1690"/>
    </row>
    <row r="3962" spans="1:15">
      <c r="A3962" s="1691" t="s">
        <v>2728</v>
      </c>
      <c r="B3962" s="1683"/>
      <c r="C3962" s="1683"/>
      <c r="D3962" s="1683"/>
      <c r="E3962" s="1683"/>
      <c r="F3962" s="1683"/>
      <c r="G3962" s="1683"/>
      <c r="H3962" s="1683"/>
      <c r="I3962" s="1683"/>
      <c r="J3962" s="1683"/>
      <c r="K3962" s="1683"/>
      <c r="L3962" s="1683"/>
      <c r="M3962" s="1683"/>
    </row>
    <row r="3963" spans="1:15">
      <c r="A3963" s="620" t="s">
        <v>910</v>
      </c>
      <c r="B3963" s="621" t="s">
        <v>1029</v>
      </c>
      <c r="C3963" s="620" t="s">
        <v>1030</v>
      </c>
      <c r="D3963" s="620" t="s">
        <v>1030</v>
      </c>
      <c r="E3963" s="620" t="s">
        <v>1031</v>
      </c>
      <c r="F3963" s="1657" t="s">
        <v>1032</v>
      </c>
      <c r="G3963" s="1658"/>
      <c r="H3963" s="622" t="s">
        <v>1033</v>
      </c>
      <c r="I3963" s="623" t="s">
        <v>1034</v>
      </c>
      <c r="J3963" s="620" t="s">
        <v>1035</v>
      </c>
      <c r="K3963" s="620" t="s">
        <v>1036</v>
      </c>
      <c r="L3963" s="620" t="s">
        <v>1037</v>
      </c>
      <c r="M3963" s="624" t="s">
        <v>1038</v>
      </c>
    </row>
    <row r="3964" spans="1:15">
      <c r="A3964" s="625"/>
      <c r="B3964" s="626" t="s">
        <v>1039</v>
      </c>
      <c r="C3964" s="625" t="s">
        <v>1040</v>
      </c>
      <c r="D3964" s="625" t="s">
        <v>1041</v>
      </c>
      <c r="E3964" s="625" t="s">
        <v>1042</v>
      </c>
      <c r="F3964" s="1659" t="s">
        <v>1043</v>
      </c>
      <c r="G3964" s="1660"/>
      <c r="H3964" s="627" t="s">
        <v>1044</v>
      </c>
      <c r="I3964" s="625" t="s">
        <v>6</v>
      </c>
      <c r="J3964" s="628" t="s">
        <v>1045</v>
      </c>
      <c r="K3964" s="629" t="s">
        <v>1046</v>
      </c>
      <c r="L3964" s="625" t="s">
        <v>1047</v>
      </c>
      <c r="M3964" s="628" t="s">
        <v>1048</v>
      </c>
    </row>
    <row r="3965" spans="1:15">
      <c r="A3965" s="625"/>
      <c r="B3965" s="626" t="s">
        <v>1049</v>
      </c>
      <c r="C3965" s="625"/>
      <c r="D3965" s="625"/>
      <c r="E3965" s="625"/>
      <c r="F3965" s="630" t="s">
        <v>1050</v>
      </c>
      <c r="G3965" s="630" t="s">
        <v>1051</v>
      </c>
      <c r="H3965" s="631" t="s">
        <v>1052</v>
      </c>
      <c r="I3965" s="629" t="s">
        <v>1053</v>
      </c>
      <c r="J3965" s="625" t="s">
        <v>6</v>
      </c>
      <c r="K3965" s="629"/>
      <c r="L3965" s="625" t="s">
        <v>1054</v>
      </c>
      <c r="M3965" s="632"/>
    </row>
    <row r="3966" spans="1:15">
      <c r="A3966" s="625"/>
      <c r="B3966" s="967"/>
      <c r="C3966" s="670"/>
      <c r="D3966" s="670"/>
      <c r="E3966" s="670"/>
      <c r="F3966" s="1024" t="s">
        <v>1055</v>
      </c>
      <c r="G3966" s="1025" t="s">
        <v>1055</v>
      </c>
      <c r="H3966" s="671" t="s">
        <v>1056</v>
      </c>
      <c r="I3966" s="1026" t="s">
        <v>1057</v>
      </c>
      <c r="J3966" s="670" t="s">
        <v>1058</v>
      </c>
      <c r="K3966" s="1027"/>
      <c r="L3966" s="1028" t="s">
        <v>1059</v>
      </c>
      <c r="M3966" s="1029"/>
    </row>
    <row r="3967" spans="1:15" ht="114.75">
      <c r="A3967" s="1113">
        <v>7</v>
      </c>
      <c r="B3967" s="742" t="s">
        <v>2863</v>
      </c>
      <c r="C3967" s="693" t="s">
        <v>2864</v>
      </c>
      <c r="D3967" s="693" t="s">
        <v>2865</v>
      </c>
      <c r="E3967" s="693" t="s">
        <v>2866</v>
      </c>
      <c r="F3967" s="776">
        <v>20</v>
      </c>
      <c r="G3967" s="696"/>
      <c r="H3967" s="776">
        <v>500</v>
      </c>
      <c r="I3967" s="696">
        <v>8000</v>
      </c>
      <c r="J3967" s="696">
        <v>1710</v>
      </c>
      <c r="K3967" s="696">
        <v>10</v>
      </c>
      <c r="L3967" s="696">
        <v>0</v>
      </c>
      <c r="M3967" s="693" t="s">
        <v>2867</v>
      </c>
    </row>
    <row r="3968" spans="1:15" ht="76.5">
      <c r="A3968" s="1113">
        <v>8</v>
      </c>
      <c r="B3968" s="739" t="s">
        <v>2868</v>
      </c>
      <c r="C3968" s="693" t="s">
        <v>2869</v>
      </c>
      <c r="D3968" s="693" t="s">
        <v>2870</v>
      </c>
      <c r="E3968" s="693" t="s">
        <v>2871</v>
      </c>
      <c r="F3968" s="1121">
        <v>750</v>
      </c>
      <c r="G3968" s="696"/>
      <c r="H3968" s="700">
        <v>1100</v>
      </c>
      <c r="I3968" s="696">
        <v>1500</v>
      </c>
      <c r="J3968" s="696">
        <v>4000</v>
      </c>
      <c r="K3968" s="696">
        <v>600</v>
      </c>
      <c r="L3968" s="696">
        <v>0</v>
      </c>
      <c r="M3968" s="693" t="s">
        <v>2872</v>
      </c>
      <c r="O3968" s="991"/>
    </row>
    <row r="3969" spans="1:15" ht="63.75">
      <c r="A3969" s="1114">
        <v>9</v>
      </c>
      <c r="B3969" s="739" t="s">
        <v>2873</v>
      </c>
      <c r="C3969" s="693" t="s">
        <v>2874</v>
      </c>
      <c r="D3969" s="693" t="s">
        <v>2875</v>
      </c>
      <c r="E3969" s="693" t="s">
        <v>2876</v>
      </c>
      <c r="F3969" s="696">
        <v>30</v>
      </c>
      <c r="G3969" s="696"/>
      <c r="H3969" s="696">
        <v>40</v>
      </c>
      <c r="I3969" s="696">
        <v>150</v>
      </c>
      <c r="J3969" s="696">
        <v>140</v>
      </c>
      <c r="K3969" s="696">
        <v>10</v>
      </c>
      <c r="L3969" s="696">
        <v>0</v>
      </c>
      <c r="M3969" s="693" t="s">
        <v>2877</v>
      </c>
      <c r="O3969" s="991"/>
    </row>
    <row r="3970" spans="1:15" ht="76.5">
      <c r="A3970" s="1113">
        <v>10</v>
      </c>
      <c r="B3970" s="739" t="s">
        <v>2853</v>
      </c>
      <c r="C3970" s="693" t="s">
        <v>2878</v>
      </c>
      <c r="D3970" s="693" t="s">
        <v>2879</v>
      </c>
      <c r="E3970" s="693" t="s">
        <v>2880</v>
      </c>
      <c r="F3970" s="696" t="s">
        <v>1077</v>
      </c>
      <c r="G3970" s="696"/>
      <c r="H3970" s="696">
        <v>10</v>
      </c>
      <c r="I3970" s="696">
        <v>19</v>
      </c>
      <c r="J3970" s="696">
        <v>17</v>
      </c>
      <c r="K3970" s="696" t="s">
        <v>1077</v>
      </c>
      <c r="L3970" s="696">
        <v>0</v>
      </c>
      <c r="M3970" s="693" t="s">
        <v>2881</v>
      </c>
    </row>
    <row r="3971" spans="1:15" ht="63.75">
      <c r="A3971" s="1113">
        <v>11</v>
      </c>
      <c r="B3971" s="693" t="s">
        <v>2882</v>
      </c>
      <c r="C3971" s="693" t="s">
        <v>2883</v>
      </c>
      <c r="D3971" s="693" t="s">
        <v>2884</v>
      </c>
      <c r="E3971" s="693" t="s">
        <v>2885</v>
      </c>
      <c r="F3971" s="696" t="s">
        <v>1077</v>
      </c>
      <c r="G3971" s="696"/>
      <c r="H3971" s="696">
        <v>5</v>
      </c>
      <c r="I3971" s="696">
        <v>25</v>
      </c>
      <c r="J3971" s="696">
        <v>30</v>
      </c>
      <c r="K3971" s="696">
        <v>10</v>
      </c>
      <c r="L3971" s="696">
        <v>0</v>
      </c>
      <c r="M3971" s="693" t="s">
        <v>2886</v>
      </c>
    </row>
    <row r="3972" spans="1:15" ht="63.75">
      <c r="A3972" s="1113">
        <v>12</v>
      </c>
      <c r="B3972" s="704" t="s">
        <v>2887</v>
      </c>
      <c r="C3972" s="693" t="s">
        <v>2888</v>
      </c>
      <c r="D3972" s="693" t="s">
        <v>2889</v>
      </c>
      <c r="E3972" s="693" t="s">
        <v>2890</v>
      </c>
      <c r="F3972" s="696">
        <v>5</v>
      </c>
      <c r="G3972" s="696"/>
      <c r="H3972" s="696">
        <v>20</v>
      </c>
      <c r="I3972" s="696">
        <v>50</v>
      </c>
      <c r="J3972" s="696">
        <v>70</v>
      </c>
      <c r="K3972" s="696">
        <v>10</v>
      </c>
      <c r="L3972" s="696">
        <v>0</v>
      </c>
      <c r="M3972" s="693" t="s">
        <v>2891</v>
      </c>
    </row>
    <row r="3973" spans="1:15">
      <c r="A3973" s="731"/>
      <c r="B3973" s="993"/>
      <c r="C3973" s="731"/>
      <c r="D3973" s="731"/>
      <c r="E3973" s="731"/>
      <c r="F3973" s="855"/>
      <c r="G3973" s="855"/>
      <c r="H3973" s="855"/>
      <c r="I3973" s="855"/>
      <c r="J3973" s="855"/>
      <c r="K3973" s="855"/>
      <c r="L3973" s="855"/>
      <c r="M3973" s="731"/>
    </row>
    <row r="3974" spans="1:15">
      <c r="A3974" s="1676" t="s">
        <v>907</v>
      </c>
      <c r="B3974" s="1676"/>
      <c r="C3974" s="1676"/>
      <c r="D3974" s="1676"/>
      <c r="E3974" s="1676"/>
      <c r="F3974" s="1676"/>
      <c r="G3974" s="1676"/>
      <c r="H3974" s="1676"/>
      <c r="I3974" s="1676"/>
      <c r="J3974" s="1676"/>
      <c r="K3974" s="1676"/>
      <c r="L3974" s="1676"/>
      <c r="M3974" s="1676"/>
    </row>
    <row r="3975" spans="1:15">
      <c r="A3975" s="1676" t="s">
        <v>908</v>
      </c>
      <c r="B3975" s="1676"/>
      <c r="C3975" s="1676"/>
      <c r="D3975" s="1676"/>
      <c r="E3975" s="1676"/>
      <c r="F3975" s="1676"/>
      <c r="G3975" s="1676"/>
      <c r="H3975" s="1676"/>
      <c r="I3975" s="1676"/>
      <c r="J3975" s="1676"/>
      <c r="K3975" s="1676"/>
      <c r="L3975" s="1676"/>
      <c r="M3975" s="1676"/>
    </row>
    <row r="3976" spans="1:15">
      <c r="A3976" s="1655" t="s">
        <v>2702</v>
      </c>
      <c r="B3976" s="1655"/>
      <c r="C3976" s="1655"/>
      <c r="D3976" s="1655"/>
      <c r="E3976" s="1655"/>
      <c r="F3976" s="1655"/>
      <c r="G3976" s="1655"/>
      <c r="H3976" s="1655"/>
      <c r="I3976" s="1655"/>
      <c r="J3976" s="1655"/>
      <c r="K3976" s="1655"/>
      <c r="L3976" s="1655"/>
      <c r="M3976" s="1655"/>
    </row>
    <row r="3977" spans="1:15">
      <c r="A3977" s="1690" t="s">
        <v>2727</v>
      </c>
      <c r="B3977" s="1690"/>
      <c r="C3977" s="1690"/>
      <c r="D3977" s="1690"/>
      <c r="E3977" s="1690"/>
      <c r="F3977" s="1690"/>
      <c r="G3977" s="1690"/>
      <c r="H3977" s="1690"/>
      <c r="I3977" s="1690"/>
      <c r="J3977" s="1690"/>
      <c r="K3977" s="1690"/>
      <c r="L3977" s="1690"/>
      <c r="M3977" s="1690"/>
    </row>
    <row r="3978" spans="1:15">
      <c r="A3978" s="1691" t="s">
        <v>2728</v>
      </c>
      <c r="B3978" s="1683"/>
      <c r="C3978" s="1683"/>
      <c r="D3978" s="1683"/>
      <c r="E3978" s="1683"/>
      <c r="F3978" s="1683"/>
      <c r="G3978" s="1683"/>
      <c r="H3978" s="1683"/>
      <c r="I3978" s="1683"/>
      <c r="J3978" s="1683"/>
      <c r="K3978" s="1683"/>
      <c r="L3978" s="1683"/>
      <c r="M3978" s="1683"/>
    </row>
    <row r="3979" spans="1:15">
      <c r="A3979" s="620" t="s">
        <v>910</v>
      </c>
      <c r="B3979" s="621" t="s">
        <v>1029</v>
      </c>
      <c r="C3979" s="620" t="s">
        <v>1030</v>
      </c>
      <c r="D3979" s="620" t="s">
        <v>1030</v>
      </c>
      <c r="E3979" s="620" t="s">
        <v>1031</v>
      </c>
      <c r="F3979" s="1657" t="s">
        <v>1032</v>
      </c>
      <c r="G3979" s="1658"/>
      <c r="H3979" s="622" t="s">
        <v>1033</v>
      </c>
      <c r="I3979" s="623" t="s">
        <v>1034</v>
      </c>
      <c r="J3979" s="620" t="s">
        <v>1035</v>
      </c>
      <c r="K3979" s="620" t="s">
        <v>1036</v>
      </c>
      <c r="L3979" s="620" t="s">
        <v>1037</v>
      </c>
      <c r="M3979" s="624" t="s">
        <v>1038</v>
      </c>
    </row>
    <row r="3980" spans="1:15">
      <c r="A3980" s="625"/>
      <c r="B3980" s="626" t="s">
        <v>1039</v>
      </c>
      <c r="C3980" s="625" t="s">
        <v>1040</v>
      </c>
      <c r="D3980" s="625" t="s">
        <v>1041</v>
      </c>
      <c r="E3980" s="625" t="s">
        <v>1042</v>
      </c>
      <c r="F3980" s="1659" t="s">
        <v>1043</v>
      </c>
      <c r="G3980" s="1660"/>
      <c r="H3980" s="627" t="s">
        <v>1044</v>
      </c>
      <c r="I3980" s="625" t="s">
        <v>6</v>
      </c>
      <c r="J3980" s="628" t="s">
        <v>1045</v>
      </c>
      <c r="K3980" s="629" t="s">
        <v>1046</v>
      </c>
      <c r="L3980" s="625" t="s">
        <v>1047</v>
      </c>
      <c r="M3980" s="628" t="s">
        <v>1048</v>
      </c>
    </row>
    <row r="3981" spans="1:15">
      <c r="A3981" s="625"/>
      <c r="B3981" s="626" t="s">
        <v>1049</v>
      </c>
      <c r="C3981" s="625"/>
      <c r="D3981" s="625"/>
      <c r="E3981" s="625"/>
      <c r="F3981" s="630" t="s">
        <v>1050</v>
      </c>
      <c r="G3981" s="630" t="s">
        <v>1051</v>
      </c>
      <c r="H3981" s="631" t="s">
        <v>1052</v>
      </c>
      <c r="I3981" s="629" t="s">
        <v>1053</v>
      </c>
      <c r="J3981" s="625" t="s">
        <v>6</v>
      </c>
      <c r="K3981" s="629"/>
      <c r="L3981" s="625" t="s">
        <v>1054</v>
      </c>
      <c r="M3981" s="632"/>
    </row>
    <row r="3982" spans="1:15">
      <c r="A3982" s="670"/>
      <c r="B3982" s="967"/>
      <c r="C3982" s="670"/>
      <c r="D3982" s="670"/>
      <c r="E3982" s="670"/>
      <c r="F3982" s="1024" t="s">
        <v>1055</v>
      </c>
      <c r="G3982" s="1025" t="s">
        <v>1055</v>
      </c>
      <c r="H3982" s="671" t="s">
        <v>1056</v>
      </c>
      <c r="I3982" s="1026" t="s">
        <v>1057</v>
      </c>
      <c r="J3982" s="670" t="s">
        <v>1058</v>
      </c>
      <c r="K3982" s="1027"/>
      <c r="L3982" s="1028" t="s">
        <v>1059</v>
      </c>
      <c r="M3982" s="1029"/>
    </row>
    <row r="3983" spans="1:15" ht="114.75">
      <c r="A3983" s="1122">
        <v>13</v>
      </c>
      <c r="B3983" s="1123" t="s">
        <v>2892</v>
      </c>
      <c r="C3983" s="739" t="s">
        <v>2893</v>
      </c>
      <c r="D3983" s="693" t="s">
        <v>2894</v>
      </c>
      <c r="E3983" s="693" t="s">
        <v>2895</v>
      </c>
      <c r="F3983" s="696">
        <v>100</v>
      </c>
      <c r="G3983" s="696"/>
      <c r="H3983" s="696">
        <v>80</v>
      </c>
      <c r="I3983" s="696">
        <v>200</v>
      </c>
      <c r="J3983" s="696">
        <v>290</v>
      </c>
      <c r="K3983" s="696">
        <v>50</v>
      </c>
      <c r="L3983" s="696">
        <v>0</v>
      </c>
      <c r="M3983" s="693" t="s">
        <v>2896</v>
      </c>
    </row>
    <row r="3984" spans="1:15" ht="76.5">
      <c r="A3984" s="1114"/>
      <c r="B3984" s="854"/>
      <c r="C3984" s="743"/>
      <c r="D3984" s="693" t="s">
        <v>2897</v>
      </c>
      <c r="E3984" s="693" t="s">
        <v>2898</v>
      </c>
      <c r="F3984" s="696">
        <v>400</v>
      </c>
      <c r="G3984" s="696"/>
      <c r="H3984" s="696">
        <v>85</v>
      </c>
      <c r="I3984" s="696">
        <v>230</v>
      </c>
      <c r="J3984" s="696">
        <v>330</v>
      </c>
      <c r="K3984" s="696">
        <v>75</v>
      </c>
      <c r="L3984" s="696">
        <v>0</v>
      </c>
      <c r="M3984" s="693" t="s">
        <v>2899</v>
      </c>
    </row>
    <row r="3985" spans="1:13" ht="127.5">
      <c r="A3985" s="1114">
        <v>14</v>
      </c>
      <c r="B3985" s="1123" t="s">
        <v>2892</v>
      </c>
      <c r="C3985" s="693" t="s">
        <v>2900</v>
      </c>
      <c r="D3985" s="693" t="s">
        <v>2901</v>
      </c>
      <c r="E3985" s="693" t="s">
        <v>2902</v>
      </c>
      <c r="F3985" s="696">
        <v>140</v>
      </c>
      <c r="G3985" s="696"/>
      <c r="H3985" s="696">
        <v>40</v>
      </c>
      <c r="I3985" s="696">
        <v>150</v>
      </c>
      <c r="J3985" s="696">
        <v>130</v>
      </c>
      <c r="K3985" s="696" t="s">
        <v>1077</v>
      </c>
      <c r="L3985" s="696">
        <v>0</v>
      </c>
      <c r="M3985" s="693" t="s">
        <v>2903</v>
      </c>
    </row>
    <row r="3986" spans="1:13" ht="76.5">
      <c r="A3986" s="1113">
        <v>15</v>
      </c>
      <c r="B3986" s="693" t="s">
        <v>2904</v>
      </c>
      <c r="C3986" s="693" t="s">
        <v>2905</v>
      </c>
      <c r="D3986" s="693" t="s">
        <v>2906</v>
      </c>
      <c r="E3986" s="693" t="s">
        <v>2907</v>
      </c>
      <c r="F3986" s="696">
        <v>1.8</v>
      </c>
      <c r="G3986" s="696"/>
      <c r="H3986" s="696">
        <v>4</v>
      </c>
      <c r="I3986" s="696">
        <v>5.4</v>
      </c>
      <c r="J3986" s="696">
        <v>13.83</v>
      </c>
      <c r="K3986" s="696">
        <v>1.8</v>
      </c>
      <c r="L3986" s="696">
        <v>0</v>
      </c>
      <c r="M3986" s="693" t="s">
        <v>2908</v>
      </c>
    </row>
    <row r="3987" spans="1:13" ht="76.5">
      <c r="A3987" s="1113">
        <v>16</v>
      </c>
      <c r="B3987" s="693" t="s">
        <v>2909</v>
      </c>
      <c r="C3987" s="743" t="s">
        <v>2602</v>
      </c>
      <c r="D3987" s="743" t="s">
        <v>2910</v>
      </c>
      <c r="E3987" s="743" t="s">
        <v>2911</v>
      </c>
      <c r="F3987" s="907">
        <v>10</v>
      </c>
      <c r="G3987" s="907"/>
      <c r="H3987" s="907">
        <v>0</v>
      </c>
      <c r="I3987" s="907">
        <v>40</v>
      </c>
      <c r="J3987" s="907">
        <v>22</v>
      </c>
      <c r="K3987" s="907">
        <v>10</v>
      </c>
      <c r="L3987" s="907">
        <v>0</v>
      </c>
      <c r="M3987" s="743" t="s">
        <v>2912</v>
      </c>
    </row>
    <row r="3988" spans="1:13">
      <c r="A3988" s="1676" t="s">
        <v>907</v>
      </c>
      <c r="B3988" s="1676"/>
      <c r="C3988" s="1676"/>
      <c r="D3988" s="1676"/>
      <c r="E3988" s="1676"/>
      <c r="F3988" s="1676"/>
      <c r="G3988" s="1676"/>
      <c r="H3988" s="1676"/>
      <c r="I3988" s="1676"/>
      <c r="J3988" s="1676"/>
      <c r="K3988" s="1676"/>
      <c r="L3988" s="1676"/>
      <c r="M3988" s="1676"/>
    </row>
    <row r="3989" spans="1:13">
      <c r="A3989" s="1676" t="s">
        <v>908</v>
      </c>
      <c r="B3989" s="1676"/>
      <c r="C3989" s="1676"/>
      <c r="D3989" s="1676"/>
      <c r="E3989" s="1676"/>
      <c r="F3989" s="1676"/>
      <c r="G3989" s="1676"/>
      <c r="H3989" s="1676"/>
      <c r="I3989" s="1676"/>
      <c r="J3989" s="1676"/>
      <c r="K3989" s="1676"/>
      <c r="L3989" s="1676"/>
      <c r="M3989" s="1676"/>
    </row>
    <row r="3990" spans="1:13">
      <c r="A3990" s="1655" t="s">
        <v>2702</v>
      </c>
      <c r="B3990" s="1655"/>
      <c r="C3990" s="1655"/>
      <c r="D3990" s="1655"/>
      <c r="E3990" s="1655"/>
      <c r="F3990" s="1655"/>
      <c r="G3990" s="1655"/>
      <c r="H3990" s="1655"/>
      <c r="I3990" s="1655"/>
      <c r="J3990" s="1655"/>
      <c r="K3990" s="1655"/>
      <c r="L3990" s="1655"/>
      <c r="M3990" s="1655"/>
    </row>
    <row r="3991" spans="1:13">
      <c r="A3991" s="1690" t="s">
        <v>2727</v>
      </c>
      <c r="B3991" s="1690"/>
      <c r="C3991" s="1690"/>
      <c r="D3991" s="1690"/>
      <c r="E3991" s="1690"/>
      <c r="F3991" s="1690"/>
      <c r="G3991" s="1690"/>
      <c r="H3991" s="1690"/>
      <c r="I3991" s="1690"/>
      <c r="J3991" s="1690"/>
      <c r="K3991" s="1690"/>
      <c r="L3991" s="1690"/>
      <c r="M3991" s="1690"/>
    </row>
    <row r="3992" spans="1:13">
      <c r="A3992" s="1691" t="s">
        <v>2728</v>
      </c>
      <c r="B3992" s="1683"/>
      <c r="C3992" s="1683"/>
      <c r="D3992" s="1683"/>
      <c r="E3992" s="1683"/>
      <c r="F3992" s="1683"/>
      <c r="G3992" s="1683"/>
      <c r="H3992" s="1683"/>
      <c r="I3992" s="1683"/>
      <c r="J3992" s="1683"/>
      <c r="K3992" s="1683"/>
      <c r="L3992" s="1683"/>
      <c r="M3992" s="1683"/>
    </row>
    <row r="3993" spans="1:13">
      <c r="A3993" s="620" t="s">
        <v>910</v>
      </c>
      <c r="B3993" s="621" t="s">
        <v>1029</v>
      </c>
      <c r="C3993" s="620" t="s">
        <v>1030</v>
      </c>
      <c r="D3993" s="620" t="s">
        <v>1030</v>
      </c>
      <c r="E3993" s="620" t="s">
        <v>1031</v>
      </c>
      <c r="F3993" s="1657" t="s">
        <v>1032</v>
      </c>
      <c r="G3993" s="1658"/>
      <c r="H3993" s="622" t="s">
        <v>1033</v>
      </c>
      <c r="I3993" s="623" t="s">
        <v>1034</v>
      </c>
      <c r="J3993" s="620" t="s">
        <v>1035</v>
      </c>
      <c r="K3993" s="620" t="s">
        <v>1036</v>
      </c>
      <c r="L3993" s="620" t="s">
        <v>1037</v>
      </c>
      <c r="M3993" s="624" t="s">
        <v>1038</v>
      </c>
    </row>
    <row r="3994" spans="1:13">
      <c r="A3994" s="625"/>
      <c r="B3994" s="626" t="s">
        <v>1039</v>
      </c>
      <c r="C3994" s="625" t="s">
        <v>1040</v>
      </c>
      <c r="D3994" s="625" t="s">
        <v>1041</v>
      </c>
      <c r="E3994" s="625" t="s">
        <v>1042</v>
      </c>
      <c r="F3994" s="1659" t="s">
        <v>1043</v>
      </c>
      <c r="G3994" s="1660"/>
      <c r="H3994" s="627" t="s">
        <v>1044</v>
      </c>
      <c r="I3994" s="625" t="s">
        <v>6</v>
      </c>
      <c r="J3994" s="628" t="s">
        <v>1045</v>
      </c>
      <c r="K3994" s="629" t="s">
        <v>1046</v>
      </c>
      <c r="L3994" s="625" t="s">
        <v>1047</v>
      </c>
      <c r="M3994" s="628" t="s">
        <v>1048</v>
      </c>
    </row>
    <row r="3995" spans="1:13">
      <c r="A3995" s="625"/>
      <c r="B3995" s="626" t="s">
        <v>1049</v>
      </c>
      <c r="C3995" s="625"/>
      <c r="D3995" s="625"/>
      <c r="E3995" s="625"/>
      <c r="F3995" s="630" t="s">
        <v>1050</v>
      </c>
      <c r="G3995" s="630" t="s">
        <v>1051</v>
      </c>
      <c r="H3995" s="631" t="s">
        <v>1052</v>
      </c>
      <c r="I3995" s="629" t="s">
        <v>1053</v>
      </c>
      <c r="J3995" s="625" t="s">
        <v>6</v>
      </c>
      <c r="K3995" s="629"/>
      <c r="L3995" s="625" t="s">
        <v>1054</v>
      </c>
      <c r="M3995" s="632"/>
    </row>
    <row r="3996" spans="1:13">
      <c r="A3996" s="670"/>
      <c r="B3996" s="967"/>
      <c r="C3996" s="670"/>
      <c r="D3996" s="670"/>
      <c r="E3996" s="670"/>
      <c r="F3996" s="1024" t="s">
        <v>1055</v>
      </c>
      <c r="G3996" s="1025" t="s">
        <v>1055</v>
      </c>
      <c r="H3996" s="671" t="s">
        <v>1056</v>
      </c>
      <c r="I3996" s="1026" t="s">
        <v>1057</v>
      </c>
      <c r="J3996" s="670" t="s">
        <v>1058</v>
      </c>
      <c r="K3996" s="1027"/>
      <c r="L3996" s="1028" t="s">
        <v>1059</v>
      </c>
      <c r="M3996" s="1029"/>
    </row>
    <row r="3997" spans="1:13" ht="102">
      <c r="A3997" s="1116">
        <v>17</v>
      </c>
      <c r="B3997" s="1112" t="s">
        <v>2913</v>
      </c>
      <c r="C3997" s="693" t="s">
        <v>1224</v>
      </c>
      <c r="D3997" s="693" t="s">
        <v>2914</v>
      </c>
      <c r="E3997" s="693" t="s">
        <v>2915</v>
      </c>
      <c r="F3997" s="696">
        <v>5</v>
      </c>
      <c r="G3997" s="696"/>
      <c r="H3997" s="696">
        <v>0</v>
      </c>
      <c r="I3997" s="696">
        <v>12.5</v>
      </c>
      <c r="J3997" s="696">
        <v>16</v>
      </c>
      <c r="K3997" s="696">
        <v>5</v>
      </c>
      <c r="L3997" s="696">
        <v>0</v>
      </c>
      <c r="M3997" s="693" t="s">
        <v>2916</v>
      </c>
    </row>
    <row r="3998" spans="1:13" ht="76.5">
      <c r="A3998" s="1113">
        <v>18</v>
      </c>
      <c r="B3998" s="739" t="s">
        <v>2863</v>
      </c>
      <c r="C3998" s="693" t="s">
        <v>1276</v>
      </c>
      <c r="D3998" s="693" t="s">
        <v>2917</v>
      </c>
      <c r="E3998" s="693" t="s">
        <v>2918</v>
      </c>
      <c r="F3998" s="696" t="s">
        <v>1077</v>
      </c>
      <c r="G3998" s="696"/>
      <c r="H3998" s="696">
        <v>0</v>
      </c>
      <c r="I3998" s="696">
        <v>12.5</v>
      </c>
      <c r="J3998" s="696">
        <v>15</v>
      </c>
      <c r="K3998" s="696">
        <v>5</v>
      </c>
      <c r="L3998" s="696">
        <v>0</v>
      </c>
      <c r="M3998" s="693" t="s">
        <v>2919</v>
      </c>
    </row>
    <row r="3999" spans="1:13" ht="63.75">
      <c r="A3999" s="1113">
        <v>19</v>
      </c>
      <c r="B3999" s="1123" t="s">
        <v>2920</v>
      </c>
      <c r="C3999" s="693" t="s">
        <v>2921</v>
      </c>
      <c r="D3999" s="693" t="s">
        <v>2922</v>
      </c>
      <c r="E3999" s="693" t="s">
        <v>2923</v>
      </c>
      <c r="F3999" s="696" t="s">
        <v>1077</v>
      </c>
      <c r="G3999" s="696"/>
      <c r="H3999" s="696" t="s">
        <v>1077</v>
      </c>
      <c r="I3999" s="696">
        <v>12.5</v>
      </c>
      <c r="J3999" s="696">
        <v>0</v>
      </c>
      <c r="K3999" s="696" t="s">
        <v>1077</v>
      </c>
      <c r="L3999" s="696">
        <v>0</v>
      </c>
      <c r="M3999" s="693" t="s">
        <v>2924</v>
      </c>
    </row>
    <row r="4000" spans="1:13" ht="63.75">
      <c r="A4000" s="1114">
        <v>20</v>
      </c>
      <c r="B4000" s="693" t="s">
        <v>2925</v>
      </c>
      <c r="C4000" s="743" t="s">
        <v>2926</v>
      </c>
      <c r="D4000" s="743" t="s">
        <v>2927</v>
      </c>
      <c r="E4000" s="693" t="s">
        <v>2928</v>
      </c>
      <c r="F4000" s="696">
        <v>5</v>
      </c>
      <c r="G4000" s="696"/>
      <c r="H4000" s="696">
        <v>0</v>
      </c>
      <c r="I4000" s="696">
        <v>60</v>
      </c>
      <c r="J4000" s="696">
        <v>115</v>
      </c>
      <c r="K4000" s="696">
        <v>115</v>
      </c>
      <c r="L4000" s="1124">
        <v>4368215</v>
      </c>
      <c r="M4000" s="693" t="s">
        <v>2929</v>
      </c>
    </row>
    <row r="4001" spans="1:13" ht="89.25">
      <c r="A4001" s="1113">
        <v>21</v>
      </c>
      <c r="B4001" s="739" t="s">
        <v>2930</v>
      </c>
      <c r="C4001" s="693" t="s">
        <v>2931</v>
      </c>
      <c r="D4001" s="693" t="s">
        <v>2932</v>
      </c>
      <c r="E4001" s="693" t="s">
        <v>2933</v>
      </c>
      <c r="F4001" s="907">
        <v>2</v>
      </c>
      <c r="G4001" s="907"/>
      <c r="H4001" s="907">
        <v>0</v>
      </c>
      <c r="I4001" s="907">
        <v>15</v>
      </c>
      <c r="J4001" s="696">
        <v>7</v>
      </c>
      <c r="K4001" s="696">
        <v>4</v>
      </c>
      <c r="L4001" s="696">
        <v>0</v>
      </c>
      <c r="M4001" s="743" t="s">
        <v>2934</v>
      </c>
    </row>
    <row r="4002" spans="1:13" ht="63.75">
      <c r="A4002" s="1114">
        <v>49</v>
      </c>
      <c r="B4002" s="739" t="s">
        <v>2744</v>
      </c>
      <c r="C4002" s="693" t="s">
        <v>2935</v>
      </c>
      <c r="D4002" s="693" t="s">
        <v>2936</v>
      </c>
      <c r="E4002" s="693" t="s">
        <v>2937</v>
      </c>
      <c r="F4002" s="907">
        <v>3</v>
      </c>
      <c r="G4002" s="907"/>
      <c r="H4002" s="907">
        <v>0</v>
      </c>
      <c r="I4002" s="907">
        <v>20</v>
      </c>
      <c r="J4002" s="696">
        <v>11</v>
      </c>
      <c r="K4002" s="696">
        <v>5</v>
      </c>
      <c r="L4002" s="696">
        <v>0</v>
      </c>
      <c r="M4002" s="743" t="s">
        <v>2938</v>
      </c>
    </row>
    <row r="4003" spans="1:13">
      <c r="A4003" s="593"/>
      <c r="B4003" s="593"/>
      <c r="C4003" s="593"/>
      <c r="D4003" s="593" t="s">
        <v>6</v>
      </c>
      <c r="E4003" s="593"/>
      <c r="F4003" s="997">
        <f>SUM(F3835:F4002)</f>
        <v>2865.8</v>
      </c>
      <c r="G4003" s="997">
        <f>SUM(G3835:G4002)</f>
        <v>550</v>
      </c>
      <c r="H4003" s="998">
        <f>SUM(H3835:H4002)</f>
        <v>3490</v>
      </c>
      <c r="I4003" s="998">
        <f t="shared" ref="I4003:K4003" si="30">SUM(I3835:I4002)</f>
        <v>16896.5</v>
      </c>
      <c r="J4003" s="998">
        <f t="shared" si="30"/>
        <v>12936.08</v>
      </c>
      <c r="K4003" s="997">
        <f t="shared" si="30"/>
        <v>1995.3</v>
      </c>
      <c r="L4003" s="1125"/>
      <c r="M4003" s="593"/>
    </row>
    <row r="4004" spans="1:13">
      <c r="A4004" s="1676" t="s">
        <v>907</v>
      </c>
      <c r="B4004" s="1676"/>
      <c r="C4004" s="1676"/>
      <c r="D4004" s="1676"/>
      <c r="E4004" s="1676"/>
      <c r="F4004" s="1676"/>
      <c r="G4004" s="1676"/>
      <c r="H4004" s="1676"/>
      <c r="I4004" s="1676"/>
      <c r="J4004" s="1676"/>
      <c r="K4004" s="1676"/>
      <c r="L4004" s="1676"/>
      <c r="M4004" s="1676"/>
    </row>
    <row r="4005" spans="1:13">
      <c r="A4005" s="1676" t="s">
        <v>908</v>
      </c>
      <c r="B4005" s="1676"/>
      <c r="C4005" s="1676"/>
      <c r="D4005" s="1676"/>
      <c r="E4005" s="1676"/>
      <c r="F4005" s="1676"/>
      <c r="G4005" s="1676"/>
      <c r="H4005" s="1676"/>
      <c r="I4005" s="1676"/>
      <c r="J4005" s="1676"/>
      <c r="K4005" s="1676"/>
      <c r="L4005" s="1676"/>
      <c r="M4005" s="1676"/>
    </row>
    <row r="4006" spans="1:13">
      <c r="A4006" s="1655" t="s">
        <v>2939</v>
      </c>
      <c r="B4006" s="1655"/>
      <c r="C4006" s="1655"/>
      <c r="D4006" s="1655"/>
      <c r="E4006" s="1655"/>
      <c r="F4006" s="1655"/>
      <c r="G4006" s="1655"/>
      <c r="H4006" s="1655"/>
      <c r="I4006" s="1655"/>
      <c r="J4006" s="1655"/>
      <c r="K4006" s="1655"/>
      <c r="L4006" s="1655"/>
      <c r="M4006" s="1655"/>
    </row>
    <row r="4007" spans="1:13">
      <c r="A4007" s="1690" t="s">
        <v>2940</v>
      </c>
      <c r="B4007" s="1690"/>
      <c r="C4007" s="1690"/>
      <c r="D4007" s="1690"/>
      <c r="E4007" s="1690"/>
      <c r="F4007" s="1690"/>
      <c r="G4007" s="1690"/>
      <c r="H4007" s="1690"/>
      <c r="I4007" s="1690"/>
      <c r="J4007" s="1690"/>
      <c r="K4007" s="1690"/>
      <c r="L4007" s="1690"/>
      <c r="M4007" s="1690"/>
    </row>
    <row r="4008" spans="1:13">
      <c r="A4008" s="1691" t="s">
        <v>2941</v>
      </c>
      <c r="B4008" s="1683"/>
      <c r="C4008" s="1683"/>
      <c r="D4008" s="1683"/>
      <c r="E4008" s="1683"/>
      <c r="F4008" s="1683"/>
      <c r="G4008" s="1683"/>
      <c r="H4008" s="1683"/>
      <c r="I4008" s="1683"/>
      <c r="J4008" s="1683"/>
      <c r="K4008" s="1683"/>
      <c r="L4008" s="1683"/>
      <c r="M4008" s="1683"/>
    </row>
    <row r="4009" spans="1:13">
      <c r="A4009" s="620" t="s">
        <v>910</v>
      </c>
      <c r="B4009" s="621" t="s">
        <v>1029</v>
      </c>
      <c r="C4009" s="620" t="s">
        <v>1030</v>
      </c>
      <c r="D4009" s="620" t="s">
        <v>1030</v>
      </c>
      <c r="E4009" s="620" t="s">
        <v>1031</v>
      </c>
      <c r="F4009" s="1657" t="s">
        <v>1032</v>
      </c>
      <c r="G4009" s="1658"/>
      <c r="H4009" s="622" t="s">
        <v>1033</v>
      </c>
      <c r="I4009" s="623" t="s">
        <v>1034</v>
      </c>
      <c r="J4009" s="620" t="s">
        <v>1035</v>
      </c>
      <c r="K4009" s="620" t="s">
        <v>1036</v>
      </c>
      <c r="L4009" s="620" t="s">
        <v>1037</v>
      </c>
      <c r="M4009" s="624" t="s">
        <v>1038</v>
      </c>
    </row>
    <row r="4010" spans="1:13">
      <c r="A4010" s="625"/>
      <c r="B4010" s="626" t="s">
        <v>1039</v>
      </c>
      <c r="C4010" s="625" t="s">
        <v>1040</v>
      </c>
      <c r="D4010" s="625" t="s">
        <v>1041</v>
      </c>
      <c r="E4010" s="625" t="s">
        <v>1042</v>
      </c>
      <c r="F4010" s="1659" t="s">
        <v>1043</v>
      </c>
      <c r="G4010" s="1660"/>
      <c r="H4010" s="627" t="s">
        <v>1044</v>
      </c>
      <c r="I4010" s="625" t="s">
        <v>6</v>
      </c>
      <c r="J4010" s="628" t="s">
        <v>1045</v>
      </c>
      <c r="K4010" s="629" t="s">
        <v>1046</v>
      </c>
      <c r="L4010" s="625" t="s">
        <v>1047</v>
      </c>
      <c r="M4010" s="628" t="s">
        <v>1048</v>
      </c>
    </row>
    <row r="4011" spans="1:13">
      <c r="A4011" s="625"/>
      <c r="B4011" s="626" t="s">
        <v>1049</v>
      </c>
      <c r="C4011" s="625"/>
      <c r="D4011" s="625"/>
      <c r="E4011" s="625"/>
      <c r="F4011" s="630" t="s">
        <v>1050</v>
      </c>
      <c r="G4011" s="630" t="s">
        <v>1051</v>
      </c>
      <c r="H4011" s="631" t="s">
        <v>1052</v>
      </c>
      <c r="I4011" s="629" t="s">
        <v>1053</v>
      </c>
      <c r="J4011" s="625" t="s">
        <v>6</v>
      </c>
      <c r="K4011" s="629"/>
      <c r="L4011" s="625" t="s">
        <v>1054</v>
      </c>
      <c r="M4011" s="632"/>
    </row>
    <row r="4012" spans="1:13">
      <c r="A4012" s="625"/>
      <c r="B4012" s="626"/>
      <c r="C4012" s="625"/>
      <c r="D4012" s="625"/>
      <c r="E4012" s="625"/>
      <c r="F4012" s="633" t="s">
        <v>1055</v>
      </c>
      <c r="G4012" s="634" t="s">
        <v>1055</v>
      </c>
      <c r="H4012" s="628" t="s">
        <v>1056</v>
      </c>
      <c r="I4012" s="629" t="s">
        <v>1057</v>
      </c>
      <c r="J4012" s="625" t="s">
        <v>1058</v>
      </c>
      <c r="K4012" s="635"/>
      <c r="L4012" s="636" t="s">
        <v>1059</v>
      </c>
      <c r="M4012" s="632"/>
    </row>
    <row r="4013" spans="1:13" ht="51">
      <c r="A4013" s="694">
        <v>1</v>
      </c>
      <c r="B4013" s="704" t="s">
        <v>2942</v>
      </c>
      <c r="C4013" s="1080" t="s">
        <v>2943</v>
      </c>
      <c r="D4013" s="694" t="s">
        <v>2944</v>
      </c>
      <c r="E4013" s="694" t="s">
        <v>2945</v>
      </c>
      <c r="F4013" s="1126">
        <v>10</v>
      </c>
      <c r="G4013" s="1127" t="s">
        <v>1273</v>
      </c>
      <c r="H4013" s="1127">
        <v>10</v>
      </c>
      <c r="I4013" s="1127">
        <v>220</v>
      </c>
      <c r="J4013" s="1127">
        <v>220</v>
      </c>
      <c r="K4013" s="1127">
        <v>50</v>
      </c>
      <c r="L4013" s="1127">
        <v>125</v>
      </c>
      <c r="M4013" s="1128" t="s">
        <v>2946</v>
      </c>
    </row>
    <row r="4014" spans="1:13" ht="63.75">
      <c r="A4014" s="694">
        <v>2</v>
      </c>
      <c r="B4014" s="743" t="s">
        <v>2947</v>
      </c>
      <c r="C4014" s="694" t="s">
        <v>2948</v>
      </c>
      <c r="D4014" s="694" t="s">
        <v>2949</v>
      </c>
      <c r="E4014" s="694" t="s">
        <v>2950</v>
      </c>
      <c r="F4014" s="1126">
        <v>10</v>
      </c>
      <c r="G4014" s="1126">
        <v>0</v>
      </c>
      <c r="H4014" s="1126">
        <v>2</v>
      </c>
      <c r="I4014" s="1126">
        <v>150</v>
      </c>
      <c r="J4014" s="1127">
        <v>85</v>
      </c>
      <c r="K4014" s="1127">
        <v>12</v>
      </c>
      <c r="L4014" s="1127">
        <v>70</v>
      </c>
      <c r="M4014" s="694" t="s">
        <v>2951</v>
      </c>
    </row>
    <row r="4015" spans="1:13" ht="76.5">
      <c r="A4015" s="694">
        <v>3</v>
      </c>
      <c r="B4015" s="739" t="s">
        <v>2952</v>
      </c>
      <c r="C4015" s="694" t="s">
        <v>2953</v>
      </c>
      <c r="D4015" s="694" t="s">
        <v>2954</v>
      </c>
      <c r="E4015" s="694" t="s">
        <v>2955</v>
      </c>
      <c r="F4015" s="1127">
        <v>10</v>
      </c>
      <c r="G4015" s="1126">
        <v>0</v>
      </c>
      <c r="H4015" s="1127">
        <v>20</v>
      </c>
      <c r="I4015" s="1127">
        <v>160</v>
      </c>
      <c r="J4015" s="1127">
        <v>45</v>
      </c>
      <c r="K4015" s="1127">
        <v>10</v>
      </c>
      <c r="L4015" s="1127"/>
      <c r="M4015" s="1128" t="s">
        <v>2956</v>
      </c>
    </row>
    <row r="4016" spans="1:13" ht="76.5">
      <c r="A4016" s="803">
        <v>4</v>
      </c>
      <c r="B4016" s="739" t="s">
        <v>2957</v>
      </c>
      <c r="C4016" s="803" t="s">
        <v>2958</v>
      </c>
      <c r="D4016" s="694" t="s">
        <v>2959</v>
      </c>
      <c r="E4016" s="694" t="s">
        <v>2960</v>
      </c>
      <c r="F4016" s="1127">
        <v>10</v>
      </c>
      <c r="G4016" s="1129">
        <v>0</v>
      </c>
      <c r="H4016" s="1127">
        <v>20</v>
      </c>
      <c r="I4016" s="1127">
        <v>40</v>
      </c>
      <c r="J4016" s="1130">
        <v>55</v>
      </c>
      <c r="K4016" s="1127">
        <v>6</v>
      </c>
      <c r="L4016" s="1127"/>
      <c r="M4016" s="1128" t="s">
        <v>2961</v>
      </c>
    </row>
    <row r="4017" spans="1:13" ht="51">
      <c r="A4017" s="906"/>
      <c r="B4017" s="1048"/>
      <c r="C4017" s="906"/>
      <c r="D4017" s="694" t="s">
        <v>2962</v>
      </c>
      <c r="E4017" s="694" t="s">
        <v>2963</v>
      </c>
      <c r="F4017" s="1127">
        <v>7</v>
      </c>
      <c r="G4017" s="1129">
        <v>0</v>
      </c>
      <c r="H4017" s="1130">
        <v>10</v>
      </c>
      <c r="I4017" s="1127">
        <v>15</v>
      </c>
      <c r="J4017" s="1127">
        <v>60</v>
      </c>
      <c r="K4017" s="1127">
        <v>5</v>
      </c>
      <c r="L4017" s="1127"/>
      <c r="M4017" s="1128" t="s">
        <v>2964</v>
      </c>
    </row>
    <row r="4018" spans="1:13" ht="63.75">
      <c r="A4018" s="803">
        <v>5</v>
      </c>
      <c r="B4018" s="739" t="s">
        <v>2965</v>
      </c>
      <c r="C4018" s="803" t="s">
        <v>2966</v>
      </c>
      <c r="D4018" s="694" t="s">
        <v>2967</v>
      </c>
      <c r="E4018" s="694" t="s">
        <v>2968</v>
      </c>
      <c r="F4018" s="1129">
        <v>2</v>
      </c>
      <c r="G4018" s="1129">
        <v>0</v>
      </c>
      <c r="H4018" s="1129">
        <v>10</v>
      </c>
      <c r="I4018" s="1129">
        <v>15</v>
      </c>
      <c r="J4018" s="1130">
        <v>45</v>
      </c>
      <c r="K4018" s="1130">
        <v>10</v>
      </c>
      <c r="L4018" s="1130">
        <v>5</v>
      </c>
      <c r="M4018" s="1128" t="s">
        <v>2969</v>
      </c>
    </row>
    <row r="4019" spans="1:13" ht="63.75">
      <c r="A4019" s="1094"/>
      <c r="B4019" s="854"/>
      <c r="C4019" s="906"/>
      <c r="D4019" s="694" t="s">
        <v>2970</v>
      </c>
      <c r="E4019" s="694" t="s">
        <v>2971</v>
      </c>
      <c r="F4019" s="1127">
        <v>5</v>
      </c>
      <c r="G4019" s="1129">
        <v>0</v>
      </c>
      <c r="H4019" s="1127">
        <v>10</v>
      </c>
      <c r="I4019" s="1127">
        <v>40</v>
      </c>
      <c r="J4019" s="1127">
        <v>50</v>
      </c>
      <c r="K4019" s="1127">
        <v>0</v>
      </c>
      <c r="L4019" s="1127"/>
      <c r="M4019" s="1131" t="s">
        <v>2972</v>
      </c>
    </row>
    <row r="4020" spans="1:13">
      <c r="A4020" s="1098"/>
      <c r="B4020" s="733"/>
      <c r="C4020" s="911"/>
      <c r="D4020" s="911"/>
      <c r="E4020" s="911"/>
      <c r="F4020" s="1132"/>
      <c r="G4020" s="1133"/>
      <c r="H4020" s="1132"/>
      <c r="I4020" s="1132"/>
      <c r="J4020" s="1132"/>
      <c r="K4020" s="1132"/>
      <c r="L4020" s="1132"/>
      <c r="M4020" s="1134"/>
    </row>
    <row r="4021" spans="1:13">
      <c r="A4021" s="1098"/>
      <c r="B4021" s="733"/>
      <c r="C4021" s="911"/>
      <c r="D4021" s="911"/>
      <c r="E4021" s="911"/>
      <c r="F4021" s="1132"/>
      <c r="G4021" s="1133"/>
      <c r="H4021" s="1132"/>
      <c r="I4021" s="1132"/>
      <c r="J4021" s="1132"/>
      <c r="K4021" s="1132"/>
      <c r="L4021" s="1132"/>
      <c r="M4021" s="1134"/>
    </row>
    <row r="4022" spans="1:13">
      <c r="A4022" s="1676" t="s">
        <v>907</v>
      </c>
      <c r="B4022" s="1676"/>
      <c r="C4022" s="1676"/>
      <c r="D4022" s="1676"/>
      <c r="E4022" s="1676"/>
      <c r="F4022" s="1676"/>
      <c r="G4022" s="1676"/>
      <c r="H4022" s="1676"/>
      <c r="I4022" s="1676"/>
      <c r="J4022" s="1676"/>
      <c r="K4022" s="1676"/>
      <c r="L4022" s="1676"/>
      <c r="M4022" s="1676"/>
    </row>
    <row r="4023" spans="1:13">
      <c r="A4023" s="1676" t="s">
        <v>908</v>
      </c>
      <c r="B4023" s="1676"/>
      <c r="C4023" s="1676"/>
      <c r="D4023" s="1676"/>
      <c r="E4023" s="1676"/>
      <c r="F4023" s="1676"/>
      <c r="G4023" s="1676"/>
      <c r="H4023" s="1676"/>
      <c r="I4023" s="1676"/>
      <c r="J4023" s="1676"/>
      <c r="K4023" s="1676"/>
      <c r="L4023" s="1676"/>
      <c r="M4023" s="1676"/>
    </row>
    <row r="4024" spans="1:13">
      <c r="A4024" s="1655" t="s">
        <v>2939</v>
      </c>
      <c r="B4024" s="1655"/>
      <c r="C4024" s="1655"/>
      <c r="D4024" s="1655"/>
      <c r="E4024" s="1655"/>
      <c r="F4024" s="1655"/>
      <c r="G4024" s="1655"/>
      <c r="H4024" s="1655"/>
      <c r="I4024" s="1655"/>
      <c r="J4024" s="1655"/>
      <c r="K4024" s="1655"/>
      <c r="L4024" s="1655"/>
      <c r="M4024" s="1655"/>
    </row>
    <row r="4025" spans="1:13">
      <c r="A4025" s="1690" t="s">
        <v>2940</v>
      </c>
      <c r="B4025" s="1690"/>
      <c r="C4025" s="1690"/>
      <c r="D4025" s="1690"/>
      <c r="E4025" s="1690"/>
      <c r="F4025" s="1690"/>
      <c r="G4025" s="1690"/>
      <c r="H4025" s="1690"/>
      <c r="I4025" s="1690"/>
      <c r="J4025" s="1690"/>
      <c r="K4025" s="1690"/>
      <c r="L4025" s="1690"/>
      <c r="M4025" s="1690"/>
    </row>
    <row r="4026" spans="1:13">
      <c r="A4026" s="1691" t="s">
        <v>2941</v>
      </c>
      <c r="B4026" s="1683"/>
      <c r="C4026" s="1683"/>
      <c r="D4026" s="1683"/>
      <c r="E4026" s="1683"/>
      <c r="F4026" s="1683"/>
      <c r="G4026" s="1683"/>
      <c r="H4026" s="1683"/>
      <c r="I4026" s="1683"/>
      <c r="J4026" s="1683"/>
      <c r="K4026" s="1683"/>
      <c r="L4026" s="1683"/>
      <c r="M4026" s="1683"/>
    </row>
    <row r="4027" spans="1:13">
      <c r="A4027" s="620" t="s">
        <v>910</v>
      </c>
      <c r="B4027" s="621" t="s">
        <v>1029</v>
      </c>
      <c r="C4027" s="620" t="s">
        <v>1030</v>
      </c>
      <c r="D4027" s="620" t="s">
        <v>1030</v>
      </c>
      <c r="E4027" s="620" t="s">
        <v>1031</v>
      </c>
      <c r="F4027" s="1657" t="s">
        <v>1032</v>
      </c>
      <c r="G4027" s="1658"/>
      <c r="H4027" s="622" t="s">
        <v>1033</v>
      </c>
      <c r="I4027" s="623" t="s">
        <v>1034</v>
      </c>
      <c r="J4027" s="620" t="s">
        <v>1035</v>
      </c>
      <c r="K4027" s="620" t="s">
        <v>1036</v>
      </c>
      <c r="L4027" s="620" t="s">
        <v>1037</v>
      </c>
      <c r="M4027" s="624" t="s">
        <v>1038</v>
      </c>
    </row>
    <row r="4028" spans="1:13">
      <c r="A4028" s="625"/>
      <c r="B4028" s="626" t="s">
        <v>1039</v>
      </c>
      <c r="C4028" s="625" t="s">
        <v>1040</v>
      </c>
      <c r="D4028" s="625" t="s">
        <v>1041</v>
      </c>
      <c r="E4028" s="625" t="s">
        <v>1042</v>
      </c>
      <c r="F4028" s="1659" t="s">
        <v>1043</v>
      </c>
      <c r="G4028" s="1660"/>
      <c r="H4028" s="627" t="s">
        <v>1044</v>
      </c>
      <c r="I4028" s="625" t="s">
        <v>6</v>
      </c>
      <c r="J4028" s="628" t="s">
        <v>1045</v>
      </c>
      <c r="K4028" s="629" t="s">
        <v>1046</v>
      </c>
      <c r="L4028" s="625" t="s">
        <v>1047</v>
      </c>
      <c r="M4028" s="628" t="s">
        <v>1048</v>
      </c>
    </row>
    <row r="4029" spans="1:13">
      <c r="A4029" s="625"/>
      <c r="B4029" s="626" t="s">
        <v>1049</v>
      </c>
      <c r="C4029" s="625"/>
      <c r="D4029" s="625"/>
      <c r="E4029" s="625"/>
      <c r="F4029" s="630" t="s">
        <v>1050</v>
      </c>
      <c r="G4029" s="630" t="s">
        <v>1051</v>
      </c>
      <c r="H4029" s="631" t="s">
        <v>1052</v>
      </c>
      <c r="I4029" s="629" t="s">
        <v>1053</v>
      </c>
      <c r="J4029" s="625" t="s">
        <v>6</v>
      </c>
      <c r="K4029" s="629"/>
      <c r="L4029" s="625" t="s">
        <v>1054</v>
      </c>
      <c r="M4029" s="632"/>
    </row>
    <row r="4030" spans="1:13">
      <c r="A4030" s="625"/>
      <c r="B4030" s="626"/>
      <c r="C4030" s="625"/>
      <c r="D4030" s="625"/>
      <c r="E4030" s="625"/>
      <c r="F4030" s="633" t="s">
        <v>1055</v>
      </c>
      <c r="G4030" s="634" t="s">
        <v>1055</v>
      </c>
      <c r="H4030" s="628" t="s">
        <v>1056</v>
      </c>
      <c r="I4030" s="629" t="s">
        <v>1057</v>
      </c>
      <c r="J4030" s="625" t="s">
        <v>1058</v>
      </c>
      <c r="K4030" s="635"/>
      <c r="L4030" s="636" t="s">
        <v>1059</v>
      </c>
      <c r="M4030" s="632"/>
    </row>
    <row r="4031" spans="1:13" ht="229.5">
      <c r="A4031" s="694">
        <v>6</v>
      </c>
      <c r="B4031" s="693" t="s">
        <v>2973</v>
      </c>
      <c r="C4031" s="694" t="s">
        <v>2974</v>
      </c>
      <c r="D4031" s="694" t="s">
        <v>2975</v>
      </c>
      <c r="E4031" s="694" t="s">
        <v>2976</v>
      </c>
      <c r="F4031" s="1127">
        <v>15</v>
      </c>
      <c r="G4031" s="1130" t="s">
        <v>1273</v>
      </c>
      <c r="H4031" s="1127">
        <v>60</v>
      </c>
      <c r="I4031" s="1130">
        <v>200</v>
      </c>
      <c r="J4031" s="1127">
        <v>160</v>
      </c>
      <c r="K4031" s="1127">
        <v>50</v>
      </c>
      <c r="L4031" s="1126">
        <v>10</v>
      </c>
      <c r="M4031" s="1128" t="s">
        <v>2977</v>
      </c>
    </row>
    <row r="4032" spans="1:13" ht="89.25">
      <c r="A4032" s="694">
        <v>7</v>
      </c>
      <c r="B4032" s="742" t="s">
        <v>2978</v>
      </c>
      <c r="C4032" s="694" t="s">
        <v>2979</v>
      </c>
      <c r="D4032" s="694" t="s">
        <v>2980</v>
      </c>
      <c r="E4032" s="694" t="s">
        <v>2981</v>
      </c>
      <c r="F4032" s="1127">
        <v>4</v>
      </c>
      <c r="G4032" s="1129">
        <v>0</v>
      </c>
      <c r="H4032" s="1127">
        <v>15</v>
      </c>
      <c r="I4032" s="1127">
        <v>20</v>
      </c>
      <c r="J4032" s="1127">
        <v>12</v>
      </c>
      <c r="K4032" s="1127">
        <v>5</v>
      </c>
      <c r="L4032" s="1127">
        <v>31</v>
      </c>
      <c r="M4032" s="1131" t="s">
        <v>2982</v>
      </c>
    </row>
    <row r="4033" spans="1:13" ht="51">
      <c r="A4033" s="803">
        <v>8</v>
      </c>
      <c r="B4033" s="638" t="s">
        <v>2983</v>
      </c>
      <c r="C4033" s="803" t="s">
        <v>2984</v>
      </c>
      <c r="D4033" s="694" t="s">
        <v>2985</v>
      </c>
      <c r="E4033" s="694" t="s">
        <v>2986</v>
      </c>
      <c r="F4033" s="1127">
        <v>7.5</v>
      </c>
      <c r="G4033" s="1129">
        <v>0</v>
      </c>
      <c r="H4033" s="1127">
        <v>6</v>
      </c>
      <c r="I4033" s="1127">
        <v>16</v>
      </c>
      <c r="J4033" s="1127">
        <v>32</v>
      </c>
      <c r="K4033" s="1127">
        <v>6</v>
      </c>
      <c r="L4033" s="1127">
        <v>0</v>
      </c>
      <c r="M4033" s="1131" t="s">
        <v>2987</v>
      </c>
    </row>
    <row r="4034" spans="1:13" ht="38.25">
      <c r="A4034" s="920"/>
      <c r="B4034" s="1135"/>
      <c r="C4034" s="920"/>
      <c r="D4034" s="694" t="s">
        <v>2988</v>
      </c>
      <c r="E4034" s="694" t="s">
        <v>2989</v>
      </c>
      <c r="F4034" s="1127">
        <v>14</v>
      </c>
      <c r="G4034" s="1129" t="s">
        <v>1273</v>
      </c>
      <c r="H4034" s="1127">
        <v>30</v>
      </c>
      <c r="I4034" s="1127">
        <v>40</v>
      </c>
      <c r="J4034" s="1127">
        <v>40</v>
      </c>
      <c r="K4034" s="1127">
        <v>6</v>
      </c>
      <c r="L4034" s="1127">
        <v>0</v>
      </c>
      <c r="M4034" s="1131" t="s">
        <v>2990</v>
      </c>
    </row>
    <row r="4035" spans="1:13" ht="25.5">
      <c r="A4035" s="906"/>
      <c r="B4035" s="1136"/>
      <c r="C4035" s="906"/>
      <c r="D4035" s="694" t="s">
        <v>2991</v>
      </c>
      <c r="E4035" s="694" t="s">
        <v>2992</v>
      </c>
      <c r="F4035" s="1127">
        <v>12</v>
      </c>
      <c r="G4035" s="1129"/>
      <c r="H4035" s="1127">
        <v>12</v>
      </c>
      <c r="I4035" s="1127">
        <v>12</v>
      </c>
      <c r="J4035" s="1127">
        <v>12</v>
      </c>
      <c r="K4035" s="1127">
        <v>0</v>
      </c>
      <c r="L4035" s="1127">
        <v>0</v>
      </c>
      <c r="M4035" s="1131" t="s">
        <v>2993</v>
      </c>
    </row>
    <row r="4036" spans="1:13">
      <c r="A4036" s="911"/>
      <c r="B4036" s="738"/>
      <c r="C4036" s="911"/>
      <c r="D4036" s="911"/>
      <c r="E4036" s="911"/>
      <c r="F4036" s="1132"/>
      <c r="G4036" s="1133"/>
      <c r="H4036" s="1132"/>
      <c r="I4036" s="1132"/>
      <c r="J4036" s="1132"/>
      <c r="K4036" s="1132"/>
      <c r="L4036" s="1132"/>
      <c r="M4036" s="1134"/>
    </row>
    <row r="4037" spans="1:13">
      <c r="A4037" s="911"/>
      <c r="B4037" s="738"/>
      <c r="C4037" s="911"/>
      <c r="D4037" s="911"/>
      <c r="E4037" s="911"/>
      <c r="F4037" s="1132"/>
      <c r="G4037" s="1133"/>
      <c r="H4037" s="1132"/>
      <c r="I4037" s="1132"/>
      <c r="J4037" s="1132"/>
      <c r="K4037" s="1132"/>
      <c r="L4037" s="1132"/>
      <c r="M4037" s="1134"/>
    </row>
    <row r="4038" spans="1:13">
      <c r="A4038" s="911"/>
      <c r="B4038" s="738"/>
      <c r="C4038" s="911"/>
      <c r="D4038" s="911"/>
      <c r="E4038" s="911"/>
      <c r="F4038" s="1132"/>
      <c r="G4038" s="1133"/>
      <c r="H4038" s="1132"/>
      <c r="I4038" s="1132"/>
      <c r="J4038" s="1132"/>
      <c r="K4038" s="1132"/>
      <c r="L4038" s="1132"/>
      <c r="M4038" s="1134"/>
    </row>
    <row r="4039" spans="1:13">
      <c r="A4039" s="1676" t="s">
        <v>907</v>
      </c>
      <c r="B4039" s="1676"/>
      <c r="C4039" s="1676"/>
      <c r="D4039" s="1676"/>
      <c r="E4039" s="1676"/>
      <c r="F4039" s="1676"/>
      <c r="G4039" s="1676"/>
      <c r="H4039" s="1676"/>
      <c r="I4039" s="1676"/>
      <c r="J4039" s="1676"/>
      <c r="K4039" s="1676"/>
      <c r="L4039" s="1676"/>
      <c r="M4039" s="1676"/>
    </row>
    <row r="4040" spans="1:13">
      <c r="A4040" s="1676" t="s">
        <v>908</v>
      </c>
      <c r="B4040" s="1676"/>
      <c r="C4040" s="1676"/>
      <c r="D4040" s="1676"/>
      <c r="E4040" s="1676"/>
      <c r="F4040" s="1676"/>
      <c r="G4040" s="1676"/>
      <c r="H4040" s="1676"/>
      <c r="I4040" s="1676"/>
      <c r="J4040" s="1676"/>
      <c r="K4040" s="1676"/>
      <c r="L4040" s="1676"/>
      <c r="M4040" s="1676"/>
    </row>
    <row r="4041" spans="1:13">
      <c r="A4041" s="1655" t="s">
        <v>2939</v>
      </c>
      <c r="B4041" s="1655"/>
      <c r="C4041" s="1655"/>
      <c r="D4041" s="1655"/>
      <c r="E4041" s="1655"/>
      <c r="F4041" s="1655"/>
      <c r="G4041" s="1655"/>
      <c r="H4041" s="1655"/>
      <c r="I4041" s="1655"/>
      <c r="J4041" s="1655"/>
      <c r="K4041" s="1655"/>
      <c r="L4041" s="1655"/>
      <c r="M4041" s="1655"/>
    </row>
    <row r="4042" spans="1:13">
      <c r="A4042" s="1690" t="s">
        <v>2940</v>
      </c>
      <c r="B4042" s="1690"/>
      <c r="C4042" s="1690"/>
      <c r="D4042" s="1690"/>
      <c r="E4042" s="1690"/>
      <c r="F4042" s="1690"/>
      <c r="G4042" s="1690"/>
      <c r="H4042" s="1690"/>
      <c r="I4042" s="1690"/>
      <c r="J4042" s="1690"/>
      <c r="K4042" s="1690"/>
      <c r="L4042" s="1690"/>
      <c r="M4042" s="1690"/>
    </row>
    <row r="4043" spans="1:13">
      <c r="A4043" s="1691" t="s">
        <v>2941</v>
      </c>
      <c r="B4043" s="1683"/>
      <c r="C4043" s="1683"/>
      <c r="D4043" s="1683"/>
      <c r="E4043" s="1683"/>
      <c r="F4043" s="1683"/>
      <c r="G4043" s="1683"/>
      <c r="H4043" s="1683"/>
      <c r="I4043" s="1683"/>
      <c r="J4043" s="1683"/>
      <c r="K4043" s="1683"/>
      <c r="L4043" s="1683"/>
      <c r="M4043" s="1683"/>
    </row>
    <row r="4044" spans="1:13">
      <c r="A4044" s="620" t="s">
        <v>910</v>
      </c>
      <c r="B4044" s="621" t="s">
        <v>1029</v>
      </c>
      <c r="C4044" s="620" t="s">
        <v>1030</v>
      </c>
      <c r="D4044" s="620" t="s">
        <v>1030</v>
      </c>
      <c r="E4044" s="620" t="s">
        <v>1031</v>
      </c>
      <c r="F4044" s="1657" t="s">
        <v>1032</v>
      </c>
      <c r="G4044" s="1658"/>
      <c r="H4044" s="622" t="s">
        <v>1033</v>
      </c>
      <c r="I4044" s="623" t="s">
        <v>1034</v>
      </c>
      <c r="J4044" s="620" t="s">
        <v>1035</v>
      </c>
      <c r="K4044" s="620" t="s">
        <v>1036</v>
      </c>
      <c r="L4044" s="620" t="s">
        <v>1037</v>
      </c>
      <c r="M4044" s="624" t="s">
        <v>1038</v>
      </c>
    </row>
    <row r="4045" spans="1:13">
      <c r="A4045" s="625"/>
      <c r="B4045" s="626" t="s">
        <v>1039</v>
      </c>
      <c r="C4045" s="625" t="s">
        <v>1040</v>
      </c>
      <c r="D4045" s="625" t="s">
        <v>1041</v>
      </c>
      <c r="E4045" s="625" t="s">
        <v>1042</v>
      </c>
      <c r="F4045" s="1659" t="s">
        <v>1043</v>
      </c>
      <c r="G4045" s="1660"/>
      <c r="H4045" s="627" t="s">
        <v>1044</v>
      </c>
      <c r="I4045" s="625" t="s">
        <v>6</v>
      </c>
      <c r="J4045" s="628" t="s">
        <v>1045</v>
      </c>
      <c r="K4045" s="629" t="s">
        <v>1046</v>
      </c>
      <c r="L4045" s="625" t="s">
        <v>1047</v>
      </c>
      <c r="M4045" s="628" t="s">
        <v>1048</v>
      </c>
    </row>
    <row r="4046" spans="1:13">
      <c r="A4046" s="625"/>
      <c r="B4046" s="626" t="s">
        <v>1049</v>
      </c>
      <c r="C4046" s="625"/>
      <c r="D4046" s="625"/>
      <c r="E4046" s="625"/>
      <c r="F4046" s="630" t="s">
        <v>1050</v>
      </c>
      <c r="G4046" s="630" t="s">
        <v>1051</v>
      </c>
      <c r="H4046" s="631" t="s">
        <v>1052</v>
      </c>
      <c r="I4046" s="629" t="s">
        <v>1053</v>
      </c>
      <c r="J4046" s="625" t="s">
        <v>6</v>
      </c>
      <c r="K4046" s="629"/>
      <c r="L4046" s="625" t="s">
        <v>1054</v>
      </c>
      <c r="M4046" s="632"/>
    </row>
    <row r="4047" spans="1:13">
      <c r="A4047" s="625"/>
      <c r="B4047" s="626"/>
      <c r="C4047" s="625"/>
      <c r="D4047" s="625"/>
      <c r="E4047" s="625"/>
      <c r="F4047" s="633" t="s">
        <v>1055</v>
      </c>
      <c r="G4047" s="634" t="s">
        <v>1055</v>
      </c>
      <c r="H4047" s="628" t="s">
        <v>1056</v>
      </c>
      <c r="I4047" s="629" t="s">
        <v>1057</v>
      </c>
      <c r="J4047" s="625" t="s">
        <v>1058</v>
      </c>
      <c r="K4047" s="635"/>
      <c r="L4047" s="636" t="s">
        <v>1059</v>
      </c>
      <c r="M4047" s="632"/>
    </row>
    <row r="4048" spans="1:13" ht="102">
      <c r="A4048" s="803">
        <v>9</v>
      </c>
      <c r="B4048" s="693" t="s">
        <v>2994</v>
      </c>
      <c r="C4048" s="803" t="s">
        <v>2995</v>
      </c>
      <c r="D4048" s="694" t="s">
        <v>2996</v>
      </c>
      <c r="E4048" s="694" t="s">
        <v>2997</v>
      </c>
      <c r="F4048" s="1127">
        <v>3</v>
      </c>
      <c r="G4048" s="1129">
        <v>0</v>
      </c>
      <c r="H4048" s="1127">
        <v>5</v>
      </c>
      <c r="I4048" s="1126">
        <v>10</v>
      </c>
      <c r="J4048" s="1127">
        <v>2</v>
      </c>
      <c r="K4048" s="1127">
        <v>5</v>
      </c>
      <c r="L4048" s="1127">
        <v>3</v>
      </c>
      <c r="M4048" s="1131" t="s">
        <v>2998</v>
      </c>
    </row>
    <row r="4049" spans="1:13" ht="165.75">
      <c r="A4049" s="1037">
        <v>10</v>
      </c>
      <c r="B4049" s="1137" t="s">
        <v>2999</v>
      </c>
      <c r="C4049" s="803" t="s">
        <v>3000</v>
      </c>
      <c r="D4049" s="694" t="s">
        <v>3001</v>
      </c>
      <c r="E4049" s="694" t="s">
        <v>3002</v>
      </c>
      <c r="F4049" s="1127">
        <v>20</v>
      </c>
      <c r="G4049" s="1129">
        <v>0</v>
      </c>
      <c r="H4049" s="1127">
        <v>40</v>
      </c>
      <c r="I4049" s="1127">
        <v>380</v>
      </c>
      <c r="J4049" s="1127">
        <v>160</v>
      </c>
      <c r="K4049" s="1127">
        <v>20</v>
      </c>
      <c r="L4049" s="1127">
        <v>0</v>
      </c>
      <c r="M4049" s="1131" t="s">
        <v>3003</v>
      </c>
    </row>
    <row r="4050" spans="1:13" ht="187.5" customHeight="1">
      <c r="A4050" s="906"/>
      <c r="B4050" s="1138"/>
      <c r="C4050" s="906"/>
      <c r="D4050" s="694" t="s">
        <v>3004</v>
      </c>
      <c r="E4050" s="694" t="s">
        <v>3005</v>
      </c>
      <c r="F4050" s="1127">
        <v>5</v>
      </c>
      <c r="G4050" s="1126">
        <v>0</v>
      </c>
      <c r="H4050" s="1127">
        <v>5</v>
      </c>
      <c r="I4050" s="1127">
        <v>10</v>
      </c>
      <c r="J4050" s="1127">
        <v>10</v>
      </c>
      <c r="K4050" s="1127">
        <v>0</v>
      </c>
      <c r="L4050" s="1127">
        <v>0</v>
      </c>
      <c r="M4050" s="1131" t="s">
        <v>3006</v>
      </c>
    </row>
    <row r="4051" spans="1:13" ht="15">
      <c r="A4051" s="723"/>
      <c r="B4051" s="1102"/>
      <c r="C4051" s="593" t="s">
        <v>6</v>
      </c>
      <c r="D4051" s="576"/>
      <c r="E4051" s="576"/>
      <c r="F4051" s="997">
        <f>SUM(F4013:F4050)</f>
        <v>134.5</v>
      </c>
      <c r="G4051" s="997">
        <f>SUM(G4013:G4050)</f>
        <v>0</v>
      </c>
      <c r="H4051" s="997">
        <f>SUM(H4013:H4050)</f>
        <v>255</v>
      </c>
      <c r="I4051" s="997">
        <f>SUM(I4013:I4050)</f>
        <v>1328</v>
      </c>
      <c r="J4051" s="997">
        <f>SUM(J4013:J4050)</f>
        <v>988</v>
      </c>
      <c r="K4051" s="997"/>
      <c r="L4051" s="997"/>
      <c r="M4051" s="576"/>
    </row>
    <row r="4052" spans="1:13">
      <c r="A4052" s="1676" t="s">
        <v>907</v>
      </c>
      <c r="B4052" s="1676"/>
      <c r="C4052" s="1676"/>
      <c r="D4052" s="1676"/>
      <c r="E4052" s="1676"/>
      <c r="F4052" s="1676"/>
      <c r="G4052" s="1676"/>
      <c r="H4052" s="1676"/>
      <c r="I4052" s="1676"/>
      <c r="J4052" s="1676"/>
      <c r="K4052" s="1676"/>
      <c r="L4052" s="1676"/>
      <c r="M4052" s="1676"/>
    </row>
    <row r="4053" spans="1:13">
      <c r="A4053" s="1676" t="s">
        <v>908</v>
      </c>
      <c r="B4053" s="1676"/>
      <c r="C4053" s="1676"/>
      <c r="D4053" s="1676"/>
      <c r="E4053" s="1676"/>
      <c r="F4053" s="1676"/>
      <c r="G4053" s="1676"/>
      <c r="H4053" s="1676"/>
      <c r="I4053" s="1676"/>
      <c r="J4053" s="1676"/>
      <c r="K4053" s="1676"/>
      <c r="L4053" s="1676"/>
      <c r="M4053" s="1676"/>
    </row>
    <row r="4054" spans="1:13">
      <c r="A4054" s="1655" t="s">
        <v>2939</v>
      </c>
      <c r="B4054" s="1655"/>
      <c r="C4054" s="1655"/>
      <c r="D4054" s="1655"/>
      <c r="E4054" s="1655"/>
      <c r="F4054" s="1655"/>
      <c r="G4054" s="1655"/>
      <c r="H4054" s="1655"/>
      <c r="I4054" s="1655"/>
      <c r="J4054" s="1655"/>
      <c r="K4054" s="1655"/>
      <c r="L4054" s="1655"/>
      <c r="M4054" s="1655"/>
    </row>
    <row r="4055" spans="1:13">
      <c r="A4055" s="1690" t="s">
        <v>3007</v>
      </c>
      <c r="B4055" s="1690"/>
      <c r="C4055" s="1690"/>
      <c r="D4055" s="1690"/>
      <c r="E4055" s="1690"/>
      <c r="F4055" s="1690"/>
      <c r="G4055" s="1690"/>
      <c r="H4055" s="1690"/>
      <c r="I4055" s="1690"/>
      <c r="J4055" s="1690"/>
      <c r="K4055" s="1690"/>
      <c r="L4055" s="1690"/>
      <c r="M4055" s="1690"/>
    </row>
    <row r="4056" spans="1:13">
      <c r="A4056" s="1691" t="s">
        <v>3008</v>
      </c>
      <c r="B4056" s="1683"/>
      <c r="C4056" s="1683"/>
      <c r="D4056" s="1683"/>
      <c r="E4056" s="1683"/>
      <c r="F4056" s="1683"/>
      <c r="G4056" s="1683"/>
      <c r="H4056" s="1683"/>
      <c r="I4056" s="1683"/>
      <c r="J4056" s="1683"/>
      <c r="K4056" s="1683"/>
      <c r="L4056" s="1683"/>
      <c r="M4056" s="1683"/>
    </row>
    <row r="4057" spans="1:13">
      <c r="A4057" s="620" t="s">
        <v>910</v>
      </c>
      <c r="B4057" s="621" t="s">
        <v>1029</v>
      </c>
      <c r="C4057" s="620" t="s">
        <v>1030</v>
      </c>
      <c r="D4057" s="620" t="s">
        <v>1030</v>
      </c>
      <c r="E4057" s="620" t="s">
        <v>1031</v>
      </c>
      <c r="F4057" s="1657" t="s">
        <v>1032</v>
      </c>
      <c r="G4057" s="1658"/>
      <c r="H4057" s="622" t="s">
        <v>1033</v>
      </c>
      <c r="I4057" s="623" t="s">
        <v>1034</v>
      </c>
      <c r="J4057" s="620" t="s">
        <v>1035</v>
      </c>
      <c r="K4057" s="620" t="s">
        <v>1036</v>
      </c>
      <c r="L4057" s="620" t="s">
        <v>1037</v>
      </c>
      <c r="M4057" s="624" t="s">
        <v>1038</v>
      </c>
    </row>
    <row r="4058" spans="1:13">
      <c r="A4058" s="625"/>
      <c r="B4058" s="626" t="s">
        <v>1039</v>
      </c>
      <c r="C4058" s="625" t="s">
        <v>1040</v>
      </c>
      <c r="D4058" s="625" t="s">
        <v>1041</v>
      </c>
      <c r="E4058" s="625" t="s">
        <v>1042</v>
      </c>
      <c r="F4058" s="1659" t="s">
        <v>1043</v>
      </c>
      <c r="G4058" s="1660"/>
      <c r="H4058" s="627" t="s">
        <v>1044</v>
      </c>
      <c r="I4058" s="625" t="s">
        <v>6</v>
      </c>
      <c r="J4058" s="628" t="s">
        <v>1045</v>
      </c>
      <c r="K4058" s="629" t="s">
        <v>1046</v>
      </c>
      <c r="L4058" s="625" t="s">
        <v>1047</v>
      </c>
      <c r="M4058" s="628" t="s">
        <v>1048</v>
      </c>
    </row>
    <row r="4059" spans="1:13">
      <c r="A4059" s="625"/>
      <c r="B4059" s="626" t="s">
        <v>1049</v>
      </c>
      <c r="C4059" s="625"/>
      <c r="D4059" s="625"/>
      <c r="E4059" s="625"/>
      <c r="F4059" s="630" t="s">
        <v>1050</v>
      </c>
      <c r="G4059" s="630" t="s">
        <v>1051</v>
      </c>
      <c r="H4059" s="631" t="s">
        <v>1052</v>
      </c>
      <c r="I4059" s="629" t="s">
        <v>1053</v>
      </c>
      <c r="J4059" s="625" t="s">
        <v>6</v>
      </c>
      <c r="K4059" s="629"/>
      <c r="L4059" s="625" t="s">
        <v>1054</v>
      </c>
      <c r="M4059" s="632"/>
    </row>
    <row r="4060" spans="1:13" ht="13.5" customHeight="1">
      <c r="A4060" s="625"/>
      <c r="B4060" s="626"/>
      <c r="C4060" s="625"/>
      <c r="D4060" s="625"/>
      <c r="E4060" s="625"/>
      <c r="F4060" s="633" t="s">
        <v>1055</v>
      </c>
      <c r="G4060" s="634" t="s">
        <v>1055</v>
      </c>
      <c r="H4060" s="628" t="s">
        <v>1056</v>
      </c>
      <c r="I4060" s="629" t="s">
        <v>1057</v>
      </c>
      <c r="J4060" s="625" t="s">
        <v>1058</v>
      </c>
      <c r="K4060" s="635"/>
      <c r="L4060" s="636" t="s">
        <v>1059</v>
      </c>
      <c r="M4060" s="632"/>
    </row>
    <row r="4061" spans="1:13" ht="127.5">
      <c r="A4061" s="693">
        <v>1</v>
      </c>
      <c r="B4061" s="693" t="s">
        <v>3009</v>
      </c>
      <c r="C4061" s="693" t="s">
        <v>2254</v>
      </c>
      <c r="D4061" s="1139" t="s">
        <v>3010</v>
      </c>
      <c r="E4061" s="1140" t="s">
        <v>3011</v>
      </c>
      <c r="F4061" s="972">
        <v>1.5</v>
      </c>
      <c r="G4061" s="704" t="s">
        <v>1273</v>
      </c>
      <c r="H4061" s="704" t="s">
        <v>1273</v>
      </c>
      <c r="I4061" s="972">
        <v>0.3</v>
      </c>
      <c r="J4061" s="972">
        <v>0.3</v>
      </c>
      <c r="K4061" s="704" t="s">
        <v>1273</v>
      </c>
      <c r="L4061" s="704" t="s">
        <v>1273</v>
      </c>
      <c r="M4061" s="693" t="s">
        <v>3012</v>
      </c>
    </row>
    <row r="4062" spans="1:13" ht="51">
      <c r="A4062" s="743">
        <v>2</v>
      </c>
      <c r="B4062" s="742" t="s">
        <v>2286</v>
      </c>
      <c r="C4062" s="743" t="s">
        <v>1229</v>
      </c>
      <c r="D4062" s="693" t="s">
        <v>3013</v>
      </c>
      <c r="E4062" s="696"/>
      <c r="F4062" s="696">
        <v>7</v>
      </c>
      <c r="G4062" s="704" t="s">
        <v>1273</v>
      </c>
      <c r="H4062" s="704" t="s">
        <v>1273</v>
      </c>
      <c r="I4062" s="696">
        <v>7</v>
      </c>
      <c r="J4062" s="696">
        <v>7</v>
      </c>
      <c r="K4062" s="704" t="s">
        <v>1273</v>
      </c>
      <c r="L4062" s="704" t="s">
        <v>1273</v>
      </c>
      <c r="M4062" s="693" t="s">
        <v>3014</v>
      </c>
    </row>
    <row r="4063" spans="1:13" ht="51">
      <c r="A4063" s="693">
        <v>3</v>
      </c>
      <c r="B4063" s="693" t="s">
        <v>3015</v>
      </c>
      <c r="C4063" s="739" t="s">
        <v>3016</v>
      </c>
      <c r="D4063" s="693" t="s">
        <v>3017</v>
      </c>
      <c r="E4063" s="693"/>
      <c r="F4063" s="704" t="s">
        <v>1077</v>
      </c>
      <c r="G4063" s="704" t="s">
        <v>1273</v>
      </c>
      <c r="H4063" s="704" t="s">
        <v>1273</v>
      </c>
      <c r="I4063" s="704" t="s">
        <v>1273</v>
      </c>
      <c r="J4063" s="693"/>
      <c r="K4063" s="704" t="s">
        <v>1273</v>
      </c>
      <c r="L4063" s="704" t="s">
        <v>1273</v>
      </c>
      <c r="M4063" s="739" t="s">
        <v>3018</v>
      </c>
    </row>
    <row r="4064" spans="1:13">
      <c r="A4064" s="576"/>
      <c r="B4064" s="576"/>
      <c r="C4064" s="593" t="s">
        <v>6</v>
      </c>
      <c r="D4064" s="1141"/>
      <c r="E4064" s="1142"/>
      <c r="F4064" s="997">
        <f>SUM(F4061:F4063)</f>
        <v>8.5</v>
      </c>
      <c r="G4064" s="997">
        <f>SUM(G4061:G4063)</f>
        <v>0</v>
      </c>
      <c r="H4064" s="997">
        <f>SUM(H4061:H4063)</f>
        <v>0</v>
      </c>
      <c r="I4064" s="997">
        <f>SUM(I4061:I4063)</f>
        <v>7.3</v>
      </c>
      <c r="J4064" s="997">
        <f>SUM(J4061:J4063)</f>
        <v>7.3</v>
      </c>
      <c r="K4064" s="1143"/>
      <c r="L4064" s="1144"/>
      <c r="M4064" s="720"/>
    </row>
    <row r="4065" spans="1:13">
      <c r="A4065" s="738"/>
      <c r="B4065" s="738"/>
      <c r="C4065" s="595"/>
      <c r="D4065" s="1145"/>
      <c r="E4065" s="1145"/>
      <c r="F4065" s="1011"/>
      <c r="G4065" s="1011"/>
      <c r="H4065" s="1011"/>
      <c r="I4065" s="1011"/>
      <c r="J4065" s="1011"/>
      <c r="K4065" s="1146"/>
      <c r="L4065" s="595"/>
      <c r="M4065" s="733"/>
    </row>
    <row r="4066" spans="1:13">
      <c r="A4066" s="738"/>
      <c r="B4066" s="738"/>
      <c r="C4066" s="595"/>
      <c r="D4066" s="1145"/>
      <c r="E4066" s="1145"/>
      <c r="F4066" s="1011"/>
      <c r="G4066" s="1011"/>
      <c r="H4066" s="1011"/>
      <c r="I4066" s="1011"/>
      <c r="J4066" s="1011"/>
      <c r="K4066" s="1146"/>
      <c r="L4066" s="595"/>
      <c r="M4066" s="733"/>
    </row>
    <row r="4067" spans="1:13">
      <c r="A4067" s="738"/>
      <c r="B4067" s="738"/>
      <c r="C4067" s="595"/>
      <c r="D4067" s="1145"/>
      <c r="E4067" s="1145"/>
      <c r="F4067" s="1011"/>
      <c r="G4067" s="1011"/>
      <c r="H4067" s="1011"/>
      <c r="I4067" s="1011"/>
      <c r="J4067" s="1011"/>
      <c r="K4067" s="1146"/>
      <c r="L4067" s="595"/>
      <c r="M4067" s="733"/>
    </row>
    <row r="4068" spans="1:13">
      <c r="A4068" s="738"/>
      <c r="B4068" s="738"/>
      <c r="C4068" s="595"/>
      <c r="D4068" s="1145"/>
      <c r="E4068" s="1145"/>
      <c r="F4068" s="1011"/>
      <c r="G4068" s="1011"/>
      <c r="H4068" s="1011"/>
      <c r="I4068" s="1011"/>
      <c r="J4068" s="1011"/>
      <c r="K4068" s="1146"/>
      <c r="L4068" s="595"/>
      <c r="M4068" s="733"/>
    </row>
    <row r="4069" spans="1:13">
      <c r="A4069" s="738"/>
      <c r="B4069" s="738"/>
      <c r="C4069" s="595"/>
      <c r="D4069" s="1145"/>
      <c r="E4069" s="1145"/>
      <c r="F4069" s="1011"/>
      <c r="G4069" s="1011"/>
      <c r="H4069" s="1011"/>
      <c r="I4069" s="1011"/>
      <c r="J4069" s="1011"/>
      <c r="K4069" s="1146"/>
      <c r="L4069" s="595"/>
      <c r="M4069" s="733"/>
    </row>
    <row r="4070" spans="1:13">
      <c r="A4070" s="738"/>
      <c r="B4070" s="738"/>
      <c r="C4070" s="595"/>
      <c r="D4070" s="1145"/>
      <c r="E4070" s="1145"/>
      <c r="F4070" s="1011"/>
      <c r="G4070" s="1011"/>
      <c r="H4070" s="1011"/>
      <c r="I4070" s="1011"/>
      <c r="J4070" s="1011"/>
      <c r="K4070" s="1146"/>
      <c r="L4070" s="595"/>
      <c r="M4070" s="733"/>
    </row>
    <row r="4071" spans="1:13">
      <c r="A4071" s="738"/>
      <c r="B4071" s="738"/>
      <c r="C4071" s="595"/>
      <c r="D4071" s="1145"/>
      <c r="E4071" s="1145"/>
      <c r="F4071" s="1011"/>
      <c r="G4071" s="1011"/>
      <c r="H4071" s="1011"/>
      <c r="I4071" s="1011"/>
      <c r="J4071" s="1011"/>
      <c r="K4071" s="1146"/>
      <c r="L4071" s="595"/>
      <c r="M4071" s="733"/>
    </row>
    <row r="4072" spans="1:13">
      <c r="A4072" s="738"/>
      <c r="B4072" s="738"/>
      <c r="C4072" s="595"/>
      <c r="D4072" s="1145"/>
      <c r="E4072" s="1145"/>
      <c r="F4072" s="1011"/>
      <c r="G4072" s="1011"/>
      <c r="H4072" s="1011"/>
      <c r="I4072" s="1011"/>
      <c r="J4072" s="1011"/>
      <c r="K4072" s="1146"/>
      <c r="L4072" s="595"/>
      <c r="M4072" s="733"/>
    </row>
    <row r="4073" spans="1:13">
      <c r="A4073" s="738"/>
      <c r="B4073" s="738"/>
      <c r="C4073" s="595"/>
      <c r="D4073" s="1145"/>
      <c r="E4073" s="1145"/>
      <c r="F4073" s="1011"/>
      <c r="G4073" s="1011"/>
      <c r="H4073" s="1011"/>
      <c r="I4073" s="1011"/>
      <c r="J4073" s="1011"/>
      <c r="K4073" s="1146"/>
      <c r="L4073" s="595"/>
      <c r="M4073" s="733"/>
    </row>
    <row r="4074" spans="1:13">
      <c r="A4074" s="738"/>
      <c r="B4074" s="738"/>
      <c r="C4074" s="595"/>
      <c r="D4074" s="1145"/>
      <c r="E4074" s="1145"/>
      <c r="F4074" s="1011"/>
      <c r="G4074" s="1011"/>
      <c r="H4074" s="1011"/>
      <c r="I4074" s="1011"/>
      <c r="J4074" s="1011"/>
      <c r="K4074" s="1146"/>
      <c r="L4074" s="595"/>
      <c r="M4074" s="733"/>
    </row>
    <row r="4075" spans="1:13">
      <c r="A4075" s="738"/>
      <c r="B4075" s="738"/>
      <c r="C4075" s="595"/>
      <c r="D4075" s="1145"/>
      <c r="E4075" s="1145"/>
      <c r="F4075" s="1011"/>
      <c r="G4075" s="1011"/>
      <c r="H4075" s="1011"/>
      <c r="I4075" s="1011"/>
      <c r="J4075" s="1011"/>
      <c r="K4075" s="1146"/>
      <c r="L4075" s="595"/>
      <c r="M4075" s="733"/>
    </row>
    <row r="4076" spans="1:13">
      <c r="A4076" s="738"/>
      <c r="B4076" s="738"/>
      <c r="C4076" s="595"/>
      <c r="D4076" s="1145"/>
      <c r="E4076" s="1145"/>
      <c r="F4076" s="1011"/>
      <c r="G4076" s="1011"/>
      <c r="H4076" s="1011"/>
      <c r="I4076" s="1011"/>
      <c r="J4076" s="1011"/>
      <c r="K4076" s="1146"/>
      <c r="L4076" s="595"/>
      <c r="M4076" s="733"/>
    </row>
    <row r="4077" spans="1:13">
      <c r="A4077" s="738"/>
      <c r="B4077" s="738"/>
      <c r="C4077" s="595"/>
      <c r="D4077" s="1145"/>
      <c r="E4077" s="1145"/>
      <c r="F4077" s="1011"/>
      <c r="G4077" s="1011"/>
      <c r="H4077" s="1011"/>
      <c r="I4077" s="1011"/>
      <c r="J4077" s="1011"/>
      <c r="K4077" s="1146"/>
      <c r="L4077" s="595"/>
      <c r="M4077" s="733"/>
    </row>
    <row r="4078" spans="1:13">
      <c r="A4078" s="738"/>
      <c r="B4078" s="738"/>
      <c r="C4078" s="595"/>
      <c r="D4078" s="1145"/>
      <c r="E4078" s="1145"/>
      <c r="F4078" s="1011"/>
      <c r="G4078" s="1011"/>
      <c r="H4078" s="1011"/>
      <c r="I4078" s="1011"/>
      <c r="J4078" s="1011"/>
      <c r="K4078" s="1146"/>
      <c r="L4078" s="595"/>
      <c r="M4078" s="733"/>
    </row>
    <row r="4079" spans="1:13">
      <c r="A4079" s="738"/>
      <c r="B4079" s="738"/>
      <c r="C4079" s="595"/>
      <c r="D4079" s="1145"/>
      <c r="E4079" s="1145"/>
      <c r="F4079" s="1011"/>
      <c r="G4079" s="1146"/>
      <c r="H4079" s="1146"/>
      <c r="I4079" s="1146"/>
      <c r="J4079" s="1146"/>
      <c r="K4079" s="1146"/>
      <c r="L4079" s="595"/>
      <c r="M4079" s="733"/>
    </row>
    <row r="4080" spans="1:13">
      <c r="A4080" s="738"/>
      <c r="B4080" s="738"/>
      <c r="C4080" s="595"/>
      <c r="D4080" s="1145"/>
      <c r="E4080" s="1145"/>
      <c r="F4080" s="1011"/>
      <c r="G4080" s="1146"/>
      <c r="H4080" s="1146"/>
      <c r="I4080" s="1146"/>
      <c r="J4080" s="1146"/>
      <c r="K4080" s="1146"/>
      <c r="L4080" s="595"/>
      <c r="M4080" s="733"/>
    </row>
    <row r="4081" spans="1:13">
      <c r="A4081" s="738"/>
      <c r="B4081" s="738"/>
      <c r="C4081" s="595"/>
      <c r="D4081" s="1145"/>
      <c r="E4081" s="1145"/>
      <c r="F4081" s="1011"/>
      <c r="G4081" s="1146"/>
      <c r="H4081" s="1146"/>
      <c r="I4081" s="1146"/>
      <c r="J4081" s="1146"/>
      <c r="K4081" s="1146"/>
      <c r="L4081" s="595"/>
      <c r="M4081" s="733"/>
    </row>
    <row r="4082" spans="1:13">
      <c r="A4082" s="738"/>
      <c r="B4082" s="738"/>
      <c r="C4082" s="595"/>
      <c r="D4082" s="1145"/>
      <c r="E4082" s="1145"/>
      <c r="F4082" s="1011"/>
      <c r="G4082" s="1146"/>
      <c r="H4082" s="1146"/>
      <c r="I4082" s="1146"/>
      <c r="J4082" s="1146"/>
      <c r="K4082" s="1146"/>
      <c r="L4082" s="595"/>
      <c r="M4082" s="733"/>
    </row>
    <row r="4083" spans="1:13" ht="12.75" customHeight="1">
      <c r="A4083" s="1676" t="s">
        <v>907</v>
      </c>
      <c r="B4083" s="1676"/>
      <c r="C4083" s="1676"/>
      <c r="D4083" s="1676"/>
      <c r="E4083" s="1676"/>
      <c r="F4083" s="1676"/>
      <c r="G4083" s="1676"/>
      <c r="H4083" s="1676"/>
      <c r="I4083" s="1676"/>
      <c r="J4083" s="1676"/>
      <c r="K4083" s="1676"/>
      <c r="L4083" s="1676"/>
      <c r="M4083" s="1676"/>
    </row>
    <row r="4084" spans="1:13">
      <c r="A4084" s="1676" t="s">
        <v>908</v>
      </c>
      <c r="B4084" s="1676"/>
      <c r="C4084" s="1676"/>
      <c r="D4084" s="1676"/>
      <c r="E4084" s="1676"/>
      <c r="F4084" s="1676"/>
      <c r="G4084" s="1676"/>
      <c r="H4084" s="1676"/>
      <c r="I4084" s="1676"/>
      <c r="J4084" s="1676"/>
      <c r="K4084" s="1676"/>
      <c r="L4084" s="1676"/>
      <c r="M4084" s="1676"/>
    </row>
    <row r="4085" spans="1:13">
      <c r="A4085" s="1655" t="s">
        <v>3019</v>
      </c>
      <c r="B4085" s="1655"/>
      <c r="C4085" s="1655"/>
      <c r="D4085" s="1655"/>
      <c r="E4085" s="1655"/>
      <c r="F4085" s="1655"/>
      <c r="G4085" s="1655"/>
      <c r="H4085" s="1655"/>
      <c r="I4085" s="1655"/>
      <c r="J4085" s="1655"/>
      <c r="K4085" s="1655"/>
      <c r="L4085" s="1655"/>
      <c r="M4085" s="1655"/>
    </row>
    <row r="4086" spans="1:13">
      <c r="A4086" s="1690" t="s">
        <v>3020</v>
      </c>
      <c r="B4086" s="1690"/>
      <c r="C4086" s="1690"/>
      <c r="D4086" s="1690"/>
      <c r="E4086" s="1690"/>
      <c r="F4086" s="1690"/>
      <c r="G4086" s="1690"/>
      <c r="H4086" s="1690"/>
      <c r="I4086" s="1690"/>
      <c r="J4086" s="1690"/>
      <c r="K4086" s="1690"/>
      <c r="L4086" s="1690"/>
      <c r="M4086" s="1690"/>
    </row>
    <row r="4087" spans="1:13">
      <c r="A4087" s="1691" t="s">
        <v>3021</v>
      </c>
      <c r="B4087" s="1683"/>
      <c r="C4087" s="1683"/>
      <c r="D4087" s="1683"/>
      <c r="E4087" s="1683"/>
      <c r="F4087" s="1683"/>
      <c r="G4087" s="1683"/>
      <c r="H4087" s="1683"/>
      <c r="I4087" s="1683"/>
      <c r="J4087" s="1683"/>
      <c r="K4087" s="1683"/>
      <c r="L4087" s="1683"/>
      <c r="M4087" s="1683"/>
    </row>
    <row r="4088" spans="1:13">
      <c r="A4088" s="620" t="s">
        <v>910</v>
      </c>
      <c r="B4088" s="621" t="s">
        <v>1029</v>
      </c>
      <c r="C4088" s="620" t="s">
        <v>1030</v>
      </c>
      <c r="D4088" s="620" t="s">
        <v>1030</v>
      </c>
      <c r="E4088" s="620" t="s">
        <v>1031</v>
      </c>
      <c r="F4088" s="1657" t="s">
        <v>1032</v>
      </c>
      <c r="G4088" s="1658"/>
      <c r="H4088" s="622" t="s">
        <v>1033</v>
      </c>
      <c r="I4088" s="623" t="s">
        <v>1034</v>
      </c>
      <c r="J4088" s="620" t="s">
        <v>1035</v>
      </c>
      <c r="K4088" s="620" t="s">
        <v>1036</v>
      </c>
      <c r="L4088" s="620" t="s">
        <v>1037</v>
      </c>
      <c r="M4088" s="624" t="s">
        <v>1038</v>
      </c>
    </row>
    <row r="4089" spans="1:13">
      <c r="A4089" s="625"/>
      <c r="B4089" s="626" t="s">
        <v>1039</v>
      </c>
      <c r="C4089" s="625" t="s">
        <v>1040</v>
      </c>
      <c r="D4089" s="625" t="s">
        <v>1041</v>
      </c>
      <c r="E4089" s="625" t="s">
        <v>1042</v>
      </c>
      <c r="F4089" s="1659" t="s">
        <v>1043</v>
      </c>
      <c r="G4089" s="1660"/>
      <c r="H4089" s="627" t="s">
        <v>1044</v>
      </c>
      <c r="I4089" s="625" t="s">
        <v>6</v>
      </c>
      <c r="J4089" s="628" t="s">
        <v>1045</v>
      </c>
      <c r="K4089" s="629" t="s">
        <v>1046</v>
      </c>
      <c r="L4089" s="625" t="s">
        <v>1047</v>
      </c>
      <c r="M4089" s="628" t="s">
        <v>1048</v>
      </c>
    </row>
    <row r="4090" spans="1:13">
      <c r="A4090" s="625"/>
      <c r="B4090" s="626" t="s">
        <v>1049</v>
      </c>
      <c r="C4090" s="625"/>
      <c r="D4090" s="625"/>
      <c r="E4090" s="625"/>
      <c r="F4090" s="630" t="s">
        <v>1050</v>
      </c>
      <c r="G4090" s="630" t="s">
        <v>1051</v>
      </c>
      <c r="H4090" s="631" t="s">
        <v>1052</v>
      </c>
      <c r="I4090" s="629" t="s">
        <v>1053</v>
      </c>
      <c r="J4090" s="625" t="s">
        <v>6</v>
      </c>
      <c r="K4090" s="629"/>
      <c r="L4090" s="625" t="s">
        <v>1054</v>
      </c>
      <c r="M4090" s="632"/>
    </row>
    <row r="4091" spans="1:13">
      <c r="A4091" s="625"/>
      <c r="B4091" s="626"/>
      <c r="C4091" s="625"/>
      <c r="D4091" s="625"/>
      <c r="E4091" s="625"/>
      <c r="F4091" s="633" t="s">
        <v>1055</v>
      </c>
      <c r="G4091" s="634" t="s">
        <v>1055</v>
      </c>
      <c r="H4091" s="628" t="s">
        <v>1056</v>
      </c>
      <c r="I4091" s="629" t="s">
        <v>1057</v>
      </c>
      <c r="J4091" s="625" t="s">
        <v>1058</v>
      </c>
      <c r="K4091" s="635"/>
      <c r="L4091" s="636" t="s">
        <v>1059</v>
      </c>
      <c r="M4091" s="632"/>
    </row>
    <row r="4092" spans="1:13" ht="51">
      <c r="A4092" s="960">
        <v>1</v>
      </c>
      <c r="B4092" s="960" t="s">
        <v>3022</v>
      </c>
      <c r="C4092" s="960" t="s">
        <v>3023</v>
      </c>
      <c r="D4092" s="960" t="s">
        <v>3024</v>
      </c>
      <c r="E4092" s="960" t="s">
        <v>3025</v>
      </c>
      <c r="F4092" s="1147" t="s">
        <v>1077</v>
      </c>
      <c r="G4092" s="704" t="s">
        <v>1273</v>
      </c>
      <c r="H4092" s="1148">
        <v>2</v>
      </c>
      <c r="I4092" s="972">
        <v>8</v>
      </c>
      <c r="J4092" s="972">
        <v>8</v>
      </c>
      <c r="K4092" s="1149">
        <v>2</v>
      </c>
      <c r="L4092" s="704" t="s">
        <v>1273</v>
      </c>
      <c r="M4092" s="960" t="s">
        <v>3026</v>
      </c>
    </row>
    <row r="4093" spans="1:13" ht="153">
      <c r="A4093" s="971">
        <v>2</v>
      </c>
      <c r="B4093" s="971" t="s">
        <v>3027</v>
      </c>
      <c r="C4093" s="971" t="s">
        <v>3028</v>
      </c>
      <c r="D4093" s="960" t="s">
        <v>3029</v>
      </c>
      <c r="E4093" s="960" t="s">
        <v>3030</v>
      </c>
      <c r="F4093" s="1149" t="s">
        <v>1077</v>
      </c>
      <c r="G4093" s="704" t="s">
        <v>1273</v>
      </c>
      <c r="H4093" s="1148">
        <v>13</v>
      </c>
      <c r="I4093" s="972">
        <v>48</v>
      </c>
      <c r="J4093" s="972">
        <v>48</v>
      </c>
      <c r="K4093" s="1149">
        <v>12</v>
      </c>
      <c r="L4093" s="704" t="s">
        <v>1273</v>
      </c>
      <c r="M4093" s="960" t="s">
        <v>3031</v>
      </c>
    </row>
    <row r="4094" spans="1:13" ht="51">
      <c r="A4094" s="970"/>
      <c r="B4094" s="970"/>
      <c r="C4094" s="970"/>
      <c r="D4094" s="960" t="s">
        <v>3032</v>
      </c>
      <c r="E4094" s="960" t="s">
        <v>3033</v>
      </c>
      <c r="F4094" s="1149" t="s">
        <v>1077</v>
      </c>
      <c r="G4094" s="704" t="s">
        <v>1273</v>
      </c>
      <c r="H4094" s="1148">
        <v>3</v>
      </c>
      <c r="I4094" s="972">
        <v>9</v>
      </c>
      <c r="J4094" s="972">
        <v>9</v>
      </c>
      <c r="K4094" s="1149">
        <v>1</v>
      </c>
      <c r="L4094" s="704" t="s">
        <v>1273</v>
      </c>
      <c r="M4094" s="960" t="s">
        <v>3034</v>
      </c>
    </row>
    <row r="4095" spans="1:13" ht="63.75">
      <c r="A4095" s="971">
        <v>3</v>
      </c>
      <c r="B4095" s="971" t="s">
        <v>3035</v>
      </c>
      <c r="C4095" s="971" t="s">
        <v>3036</v>
      </c>
      <c r="D4095" s="960" t="s">
        <v>3037</v>
      </c>
      <c r="E4095" s="960" t="s">
        <v>3038</v>
      </c>
      <c r="F4095" s="1147" t="s">
        <v>1077</v>
      </c>
      <c r="G4095" s="704" t="s">
        <v>1273</v>
      </c>
      <c r="H4095" s="1148">
        <v>13</v>
      </c>
      <c r="I4095" s="972">
        <v>50</v>
      </c>
      <c r="J4095" s="972">
        <v>50</v>
      </c>
      <c r="K4095" s="1149">
        <v>12</v>
      </c>
      <c r="L4095" s="704" t="s">
        <v>1273</v>
      </c>
      <c r="M4095" s="960" t="s">
        <v>3039</v>
      </c>
    </row>
    <row r="4096" spans="1:13" ht="76.5">
      <c r="A4096" s="970"/>
      <c r="B4096" s="970"/>
      <c r="C4096" s="970"/>
      <c r="D4096" s="960" t="s">
        <v>3040</v>
      </c>
      <c r="E4096" s="960" t="s">
        <v>3041</v>
      </c>
      <c r="F4096" s="1149" t="s">
        <v>1077</v>
      </c>
      <c r="G4096" s="704" t="s">
        <v>1273</v>
      </c>
      <c r="H4096" s="1009">
        <v>0</v>
      </c>
      <c r="I4096" s="972">
        <v>2</v>
      </c>
      <c r="J4096" s="972">
        <v>2</v>
      </c>
      <c r="K4096" s="1149">
        <v>1</v>
      </c>
      <c r="L4096" s="704" t="s">
        <v>1273</v>
      </c>
      <c r="M4096" s="960" t="s">
        <v>3042</v>
      </c>
    </row>
    <row r="4097" spans="1:13" ht="51">
      <c r="A4097" s="960">
        <v>4</v>
      </c>
      <c r="B4097" s="960" t="s">
        <v>3043</v>
      </c>
      <c r="C4097" s="960" t="s">
        <v>3044</v>
      </c>
      <c r="D4097" s="960" t="s">
        <v>3045</v>
      </c>
      <c r="E4097" s="960" t="s">
        <v>3046</v>
      </c>
      <c r="F4097" s="1149">
        <v>1</v>
      </c>
      <c r="G4097" s="704" t="s">
        <v>1273</v>
      </c>
      <c r="H4097" s="1148">
        <v>3</v>
      </c>
      <c r="I4097" s="972">
        <v>7</v>
      </c>
      <c r="J4097" s="972">
        <v>7</v>
      </c>
      <c r="K4097" s="880"/>
      <c r="L4097" s="704" t="s">
        <v>1273</v>
      </c>
      <c r="M4097" s="960" t="s">
        <v>3047</v>
      </c>
    </row>
    <row r="4098" spans="1:13">
      <c r="A4098" s="961"/>
      <c r="B4098" s="961"/>
      <c r="C4098" s="961"/>
      <c r="D4098" s="961"/>
      <c r="E4098" s="961"/>
      <c r="F4098" s="982"/>
      <c r="G4098" s="855"/>
      <c r="H4098" s="982"/>
      <c r="I4098" s="982"/>
      <c r="J4098" s="982"/>
      <c r="K4098" s="855"/>
      <c r="L4098" s="855"/>
      <c r="M4098" s="961"/>
    </row>
    <row r="4099" spans="1:13">
      <c r="A4099" s="961"/>
      <c r="B4099" s="961"/>
      <c r="C4099" s="961"/>
      <c r="D4099" s="961"/>
      <c r="E4099" s="961"/>
      <c r="F4099" s="982"/>
      <c r="G4099" s="855"/>
      <c r="H4099" s="982"/>
      <c r="I4099" s="982"/>
      <c r="J4099" s="982"/>
      <c r="K4099" s="855"/>
      <c r="L4099" s="855"/>
      <c r="M4099" s="961"/>
    </row>
    <row r="4100" spans="1:13" ht="12.75" customHeight="1">
      <c r="A4100" s="1676" t="s">
        <v>907</v>
      </c>
      <c r="B4100" s="1676"/>
      <c r="C4100" s="1676"/>
      <c r="D4100" s="1676"/>
      <c r="E4100" s="1676"/>
      <c r="F4100" s="1676"/>
      <c r="G4100" s="1676"/>
      <c r="H4100" s="1676"/>
      <c r="I4100" s="1676"/>
      <c r="J4100" s="1676"/>
      <c r="K4100" s="1676"/>
      <c r="L4100" s="1676"/>
      <c r="M4100" s="1676"/>
    </row>
    <row r="4101" spans="1:13">
      <c r="A4101" s="1676" t="s">
        <v>908</v>
      </c>
      <c r="B4101" s="1676"/>
      <c r="C4101" s="1676"/>
      <c r="D4101" s="1676"/>
      <c r="E4101" s="1676"/>
      <c r="F4101" s="1676"/>
      <c r="G4101" s="1676"/>
      <c r="H4101" s="1676"/>
      <c r="I4101" s="1676"/>
      <c r="J4101" s="1676"/>
      <c r="K4101" s="1676"/>
      <c r="L4101" s="1676"/>
      <c r="M4101" s="1676"/>
    </row>
    <row r="4102" spans="1:13">
      <c r="A4102" s="1655" t="s">
        <v>3019</v>
      </c>
      <c r="B4102" s="1655"/>
      <c r="C4102" s="1655"/>
      <c r="D4102" s="1655"/>
      <c r="E4102" s="1655"/>
      <c r="F4102" s="1655"/>
      <c r="G4102" s="1655"/>
      <c r="H4102" s="1655"/>
      <c r="I4102" s="1655"/>
      <c r="J4102" s="1655"/>
      <c r="K4102" s="1655"/>
      <c r="L4102" s="1655"/>
      <c r="M4102" s="1655"/>
    </row>
    <row r="4103" spans="1:13">
      <c r="A4103" s="1690" t="s">
        <v>3020</v>
      </c>
      <c r="B4103" s="1690"/>
      <c r="C4103" s="1690"/>
      <c r="D4103" s="1690"/>
      <c r="E4103" s="1690"/>
      <c r="F4103" s="1690"/>
      <c r="G4103" s="1690"/>
      <c r="H4103" s="1690"/>
      <c r="I4103" s="1690"/>
      <c r="J4103" s="1690"/>
      <c r="K4103" s="1690"/>
      <c r="L4103" s="1690"/>
      <c r="M4103" s="1690"/>
    </row>
    <row r="4104" spans="1:13">
      <c r="A4104" s="1691" t="s">
        <v>3021</v>
      </c>
      <c r="B4104" s="1683"/>
      <c r="C4104" s="1683"/>
      <c r="D4104" s="1683"/>
      <c r="E4104" s="1683"/>
      <c r="F4104" s="1683"/>
      <c r="G4104" s="1683"/>
      <c r="H4104" s="1683"/>
      <c r="I4104" s="1683"/>
      <c r="J4104" s="1683"/>
      <c r="K4104" s="1683"/>
      <c r="L4104" s="1683"/>
      <c r="M4104" s="1683"/>
    </row>
    <row r="4105" spans="1:13">
      <c r="A4105" s="620" t="s">
        <v>910</v>
      </c>
      <c r="B4105" s="621" t="s">
        <v>1029</v>
      </c>
      <c r="C4105" s="620" t="s">
        <v>1030</v>
      </c>
      <c r="D4105" s="620" t="s">
        <v>1030</v>
      </c>
      <c r="E4105" s="620" t="s">
        <v>1031</v>
      </c>
      <c r="F4105" s="1657" t="s">
        <v>1032</v>
      </c>
      <c r="G4105" s="1658"/>
      <c r="H4105" s="622" t="s">
        <v>1033</v>
      </c>
      <c r="I4105" s="623" t="s">
        <v>1034</v>
      </c>
      <c r="J4105" s="620" t="s">
        <v>1035</v>
      </c>
      <c r="K4105" s="620" t="s">
        <v>1036</v>
      </c>
      <c r="L4105" s="620" t="s">
        <v>1037</v>
      </c>
      <c r="M4105" s="624" t="s">
        <v>1038</v>
      </c>
    </row>
    <row r="4106" spans="1:13">
      <c r="A4106" s="625"/>
      <c r="B4106" s="626" t="s">
        <v>1039</v>
      </c>
      <c r="C4106" s="625" t="s">
        <v>1040</v>
      </c>
      <c r="D4106" s="625" t="s">
        <v>1041</v>
      </c>
      <c r="E4106" s="625" t="s">
        <v>1042</v>
      </c>
      <c r="F4106" s="1659" t="s">
        <v>1043</v>
      </c>
      <c r="G4106" s="1660"/>
      <c r="H4106" s="627" t="s">
        <v>1044</v>
      </c>
      <c r="I4106" s="625" t="s">
        <v>6</v>
      </c>
      <c r="J4106" s="628" t="s">
        <v>1045</v>
      </c>
      <c r="K4106" s="629" t="s">
        <v>1046</v>
      </c>
      <c r="L4106" s="625" t="s">
        <v>1047</v>
      </c>
      <c r="M4106" s="628" t="s">
        <v>1048</v>
      </c>
    </row>
    <row r="4107" spans="1:13">
      <c r="A4107" s="625"/>
      <c r="B4107" s="626" t="s">
        <v>1049</v>
      </c>
      <c r="C4107" s="625"/>
      <c r="D4107" s="625"/>
      <c r="E4107" s="625"/>
      <c r="F4107" s="630" t="s">
        <v>1050</v>
      </c>
      <c r="G4107" s="630" t="s">
        <v>1051</v>
      </c>
      <c r="H4107" s="631" t="s">
        <v>1052</v>
      </c>
      <c r="I4107" s="629" t="s">
        <v>1053</v>
      </c>
      <c r="J4107" s="625" t="s">
        <v>6</v>
      </c>
      <c r="K4107" s="629"/>
      <c r="L4107" s="625" t="s">
        <v>1054</v>
      </c>
      <c r="M4107" s="632"/>
    </row>
    <row r="4108" spans="1:13">
      <c r="A4108" s="670"/>
      <c r="B4108" s="967"/>
      <c r="C4108" s="670"/>
      <c r="D4108" s="625"/>
      <c r="E4108" s="625"/>
      <c r="F4108" s="633" t="s">
        <v>1055</v>
      </c>
      <c r="G4108" s="634" t="s">
        <v>1055</v>
      </c>
      <c r="H4108" s="628" t="s">
        <v>1056</v>
      </c>
      <c r="I4108" s="629" t="s">
        <v>1057</v>
      </c>
      <c r="J4108" s="625" t="s">
        <v>1058</v>
      </c>
      <c r="K4108" s="635"/>
      <c r="L4108" s="636" t="s">
        <v>1059</v>
      </c>
      <c r="M4108" s="632"/>
    </row>
    <row r="4109" spans="1:13" ht="51">
      <c r="A4109" s="970">
        <v>5</v>
      </c>
      <c r="B4109" s="970" t="s">
        <v>3048</v>
      </c>
      <c r="C4109" s="970" t="s">
        <v>3049</v>
      </c>
      <c r="D4109" s="960" t="s">
        <v>3050</v>
      </c>
      <c r="E4109" s="960" t="s">
        <v>3051</v>
      </c>
      <c r="F4109" s="1149">
        <v>2</v>
      </c>
      <c r="G4109" s="696"/>
      <c r="H4109" s="1148">
        <v>4</v>
      </c>
      <c r="I4109" s="972">
        <v>16</v>
      </c>
      <c r="J4109" s="972">
        <v>16</v>
      </c>
      <c r="K4109" s="1149">
        <v>2</v>
      </c>
      <c r="L4109" s="696" t="s">
        <v>1273</v>
      </c>
      <c r="M4109" s="960" t="s">
        <v>3052</v>
      </c>
    </row>
    <row r="4110" spans="1:13" ht="51">
      <c r="A4110" s="970">
        <v>6</v>
      </c>
      <c r="B4110" s="960" t="s">
        <v>3053</v>
      </c>
      <c r="C4110" s="960" t="s">
        <v>3054</v>
      </c>
      <c r="D4110" s="960" t="s">
        <v>3055</v>
      </c>
      <c r="E4110" s="960" t="s">
        <v>3056</v>
      </c>
      <c r="F4110" s="1150" t="s">
        <v>1077</v>
      </c>
      <c r="G4110" s="696"/>
      <c r="H4110" s="1148">
        <v>5.7850000000000001</v>
      </c>
      <c r="I4110" s="972">
        <v>18.149000000000001</v>
      </c>
      <c r="J4110" s="972">
        <v>18.149000000000001</v>
      </c>
      <c r="K4110" s="1149">
        <v>2.5</v>
      </c>
      <c r="L4110" s="696" t="s">
        <v>812</v>
      </c>
      <c r="M4110" s="960" t="s">
        <v>3057</v>
      </c>
    </row>
    <row r="4111" spans="1:13" ht="51">
      <c r="A4111" s="970">
        <v>7</v>
      </c>
      <c r="B4111" s="960" t="s">
        <v>3058</v>
      </c>
      <c r="C4111" s="960" t="s">
        <v>3059</v>
      </c>
      <c r="D4111" s="960" t="s">
        <v>3060</v>
      </c>
      <c r="E4111" s="960" t="s">
        <v>3061</v>
      </c>
      <c r="F4111" s="1149">
        <v>6</v>
      </c>
      <c r="G4111" s="696"/>
      <c r="H4111" s="1009"/>
      <c r="I4111" s="972">
        <v>17</v>
      </c>
      <c r="J4111" s="972">
        <v>17</v>
      </c>
      <c r="K4111" s="1149">
        <v>5</v>
      </c>
      <c r="L4111" s="696" t="s">
        <v>1273</v>
      </c>
      <c r="M4111" s="960" t="s">
        <v>3062</v>
      </c>
    </row>
    <row r="4112" spans="1:13" ht="63.75">
      <c r="A4112" s="960">
        <v>7</v>
      </c>
      <c r="B4112" s="960" t="s">
        <v>3063</v>
      </c>
      <c r="C4112" s="960" t="s">
        <v>3064</v>
      </c>
      <c r="D4112" s="960" t="s">
        <v>3065</v>
      </c>
      <c r="E4112" s="960" t="s">
        <v>3066</v>
      </c>
      <c r="F4112" s="1150" t="s">
        <v>1077</v>
      </c>
      <c r="G4112" s="696"/>
      <c r="H4112" s="1148">
        <v>10</v>
      </c>
      <c r="I4112" s="972">
        <v>40</v>
      </c>
      <c r="J4112" s="972">
        <v>40</v>
      </c>
      <c r="K4112" s="1149">
        <v>10</v>
      </c>
      <c r="L4112" s="696" t="s">
        <v>1273</v>
      </c>
      <c r="M4112" s="960" t="s">
        <v>3067</v>
      </c>
    </row>
    <row r="4113" spans="1:13" ht="102">
      <c r="A4113" s="960">
        <v>8</v>
      </c>
      <c r="B4113" s="960" t="s">
        <v>3068</v>
      </c>
      <c r="C4113" s="960" t="s">
        <v>1224</v>
      </c>
      <c r="D4113" s="960" t="s">
        <v>3069</v>
      </c>
      <c r="E4113" s="960" t="s">
        <v>3070</v>
      </c>
      <c r="F4113" s="1150" t="s">
        <v>1077</v>
      </c>
      <c r="G4113" s="696"/>
      <c r="H4113" s="1148">
        <v>3</v>
      </c>
      <c r="I4113" s="972">
        <v>11</v>
      </c>
      <c r="J4113" s="972">
        <v>11</v>
      </c>
      <c r="K4113" s="1149">
        <v>2</v>
      </c>
      <c r="L4113" s="696" t="s">
        <v>1273</v>
      </c>
      <c r="M4113" s="960" t="s">
        <v>3071</v>
      </c>
    </row>
    <row r="4114" spans="1:13" ht="140.25">
      <c r="A4114" s="960">
        <v>9</v>
      </c>
      <c r="B4114" s="960" t="s">
        <v>3063</v>
      </c>
      <c r="C4114" s="960" t="s">
        <v>3072</v>
      </c>
      <c r="D4114" s="960" t="s">
        <v>3073</v>
      </c>
      <c r="E4114" s="960" t="s">
        <v>3074</v>
      </c>
      <c r="F4114" s="1149" t="s">
        <v>1077</v>
      </c>
      <c r="G4114" s="696"/>
      <c r="H4114" s="1148">
        <v>11</v>
      </c>
      <c r="I4114" s="972">
        <v>0</v>
      </c>
      <c r="J4114" s="972">
        <v>12</v>
      </c>
      <c r="K4114" s="880">
        <v>0</v>
      </c>
      <c r="L4114" s="696" t="s">
        <v>1273</v>
      </c>
      <c r="M4114" s="960" t="s">
        <v>3075</v>
      </c>
    </row>
    <row r="4115" spans="1:13">
      <c r="A4115" s="961"/>
      <c r="B4115" s="961"/>
      <c r="C4115" s="961"/>
      <c r="D4115" s="961"/>
      <c r="E4115" s="961"/>
      <c r="F4115" s="982"/>
      <c r="G4115" s="855"/>
      <c r="H4115" s="982"/>
      <c r="I4115" s="982"/>
      <c r="J4115" s="982"/>
      <c r="K4115" s="855"/>
      <c r="L4115" s="855"/>
      <c r="M4115" s="961"/>
    </row>
    <row r="4116" spans="1:13" ht="12.75" customHeight="1">
      <c r="A4116" s="1676" t="s">
        <v>907</v>
      </c>
      <c r="B4116" s="1676"/>
      <c r="C4116" s="1676"/>
      <c r="D4116" s="1676"/>
      <c r="E4116" s="1676"/>
      <c r="F4116" s="1676"/>
      <c r="G4116" s="1676"/>
      <c r="H4116" s="1676"/>
      <c r="I4116" s="1676"/>
      <c r="J4116" s="1676"/>
      <c r="K4116" s="1676"/>
      <c r="L4116" s="1676"/>
      <c r="M4116" s="1676"/>
    </row>
    <row r="4117" spans="1:13">
      <c r="A4117" s="1676" t="s">
        <v>908</v>
      </c>
      <c r="B4117" s="1676"/>
      <c r="C4117" s="1676"/>
      <c r="D4117" s="1676"/>
      <c r="E4117" s="1676"/>
      <c r="F4117" s="1676"/>
      <c r="G4117" s="1676"/>
      <c r="H4117" s="1676"/>
      <c r="I4117" s="1676"/>
      <c r="J4117" s="1676"/>
      <c r="K4117" s="1676"/>
      <c r="L4117" s="1676"/>
      <c r="M4117" s="1676"/>
    </row>
    <row r="4118" spans="1:13">
      <c r="A4118" s="1655" t="s">
        <v>3019</v>
      </c>
      <c r="B4118" s="1655"/>
      <c r="C4118" s="1655"/>
      <c r="D4118" s="1655"/>
      <c r="E4118" s="1655"/>
      <c r="F4118" s="1655"/>
      <c r="G4118" s="1655"/>
      <c r="H4118" s="1655"/>
      <c r="I4118" s="1655"/>
      <c r="J4118" s="1655"/>
      <c r="K4118" s="1655"/>
      <c r="L4118" s="1655"/>
      <c r="M4118" s="1655"/>
    </row>
    <row r="4119" spans="1:13">
      <c r="A4119" s="1690" t="s">
        <v>3020</v>
      </c>
      <c r="B4119" s="1690"/>
      <c r="C4119" s="1690"/>
      <c r="D4119" s="1690"/>
      <c r="E4119" s="1690"/>
      <c r="F4119" s="1690"/>
      <c r="G4119" s="1690"/>
      <c r="H4119" s="1690"/>
      <c r="I4119" s="1690"/>
      <c r="J4119" s="1690"/>
      <c r="K4119" s="1690"/>
      <c r="L4119" s="1690"/>
      <c r="M4119" s="1690"/>
    </row>
    <row r="4120" spans="1:13">
      <c r="A4120" s="1691" t="s">
        <v>3021</v>
      </c>
      <c r="B4120" s="1683"/>
      <c r="C4120" s="1683"/>
      <c r="D4120" s="1683"/>
      <c r="E4120" s="1683"/>
      <c r="F4120" s="1683"/>
      <c r="G4120" s="1683"/>
      <c r="H4120" s="1683"/>
      <c r="I4120" s="1683"/>
      <c r="J4120" s="1683"/>
      <c r="K4120" s="1683"/>
      <c r="L4120" s="1683"/>
      <c r="M4120" s="1683"/>
    </row>
    <row r="4121" spans="1:13">
      <c r="A4121" s="620" t="s">
        <v>910</v>
      </c>
      <c r="B4121" s="621" t="s">
        <v>1029</v>
      </c>
      <c r="C4121" s="620" t="s">
        <v>1030</v>
      </c>
      <c r="D4121" s="620" t="s">
        <v>1030</v>
      </c>
      <c r="E4121" s="620" t="s">
        <v>1031</v>
      </c>
      <c r="F4121" s="1657" t="s">
        <v>1032</v>
      </c>
      <c r="G4121" s="1658"/>
      <c r="H4121" s="622" t="s">
        <v>1033</v>
      </c>
      <c r="I4121" s="623" t="s">
        <v>1034</v>
      </c>
      <c r="J4121" s="620" t="s">
        <v>1035</v>
      </c>
      <c r="K4121" s="620" t="s">
        <v>1036</v>
      </c>
      <c r="L4121" s="620" t="s">
        <v>1037</v>
      </c>
      <c r="M4121" s="624" t="s">
        <v>1038</v>
      </c>
    </row>
    <row r="4122" spans="1:13">
      <c r="A4122" s="625"/>
      <c r="B4122" s="626" t="s">
        <v>1039</v>
      </c>
      <c r="C4122" s="625" t="s">
        <v>1040</v>
      </c>
      <c r="D4122" s="625" t="s">
        <v>1041</v>
      </c>
      <c r="E4122" s="625" t="s">
        <v>1042</v>
      </c>
      <c r="F4122" s="1659" t="s">
        <v>1043</v>
      </c>
      <c r="G4122" s="1660"/>
      <c r="H4122" s="627" t="s">
        <v>1044</v>
      </c>
      <c r="I4122" s="625" t="s">
        <v>6</v>
      </c>
      <c r="J4122" s="628" t="s">
        <v>1045</v>
      </c>
      <c r="K4122" s="629" t="s">
        <v>1046</v>
      </c>
      <c r="L4122" s="625" t="s">
        <v>1047</v>
      </c>
      <c r="M4122" s="628" t="s">
        <v>1048</v>
      </c>
    </row>
    <row r="4123" spans="1:13">
      <c r="A4123" s="625"/>
      <c r="B4123" s="626" t="s">
        <v>1049</v>
      </c>
      <c r="C4123" s="625"/>
      <c r="D4123" s="625"/>
      <c r="E4123" s="625"/>
      <c r="F4123" s="630" t="s">
        <v>1050</v>
      </c>
      <c r="G4123" s="630" t="s">
        <v>1051</v>
      </c>
      <c r="H4123" s="631" t="s">
        <v>1052</v>
      </c>
      <c r="I4123" s="629" t="s">
        <v>1053</v>
      </c>
      <c r="J4123" s="625" t="s">
        <v>6</v>
      </c>
      <c r="K4123" s="629"/>
      <c r="L4123" s="625" t="s">
        <v>1054</v>
      </c>
      <c r="M4123" s="632"/>
    </row>
    <row r="4124" spans="1:13">
      <c r="A4124" s="670"/>
      <c r="B4124" s="967"/>
      <c r="C4124" s="670"/>
      <c r="D4124" s="625"/>
      <c r="E4124" s="625"/>
      <c r="F4124" s="633" t="s">
        <v>1055</v>
      </c>
      <c r="G4124" s="634" t="s">
        <v>1055</v>
      </c>
      <c r="H4124" s="628" t="s">
        <v>1056</v>
      </c>
      <c r="I4124" s="629" t="s">
        <v>1057</v>
      </c>
      <c r="J4124" s="625" t="s">
        <v>1058</v>
      </c>
      <c r="K4124" s="635"/>
      <c r="L4124" s="636" t="s">
        <v>1059</v>
      </c>
      <c r="M4124" s="632"/>
    </row>
    <row r="4125" spans="1:13" ht="63.75">
      <c r="A4125" s="960">
        <v>10</v>
      </c>
      <c r="B4125" s="960" t="s">
        <v>3063</v>
      </c>
      <c r="C4125" s="970" t="s">
        <v>3076</v>
      </c>
      <c r="D4125" s="954" t="s">
        <v>3077</v>
      </c>
      <c r="E4125" s="971" t="s">
        <v>3078</v>
      </c>
      <c r="F4125" s="1151" t="s">
        <v>1077</v>
      </c>
      <c r="G4125" s="902"/>
      <c r="H4125" s="1152">
        <v>10</v>
      </c>
      <c r="I4125" s="1153">
        <v>0</v>
      </c>
      <c r="J4125" s="1153">
        <v>50</v>
      </c>
      <c r="K4125" s="1154">
        <v>0</v>
      </c>
      <c r="L4125" s="902" t="s">
        <v>1273</v>
      </c>
      <c r="M4125" s="971" t="s">
        <v>3079</v>
      </c>
    </row>
    <row r="4126" spans="1:13" ht="51">
      <c r="A4126" s="960">
        <v>11</v>
      </c>
      <c r="B4126" s="960" t="s">
        <v>3080</v>
      </c>
      <c r="C4126" s="960" t="s">
        <v>2995</v>
      </c>
      <c r="D4126" s="960" t="s">
        <v>3081</v>
      </c>
      <c r="E4126" s="960" t="s">
        <v>3082</v>
      </c>
      <c r="F4126" s="1147">
        <v>1</v>
      </c>
      <c r="G4126" s="696"/>
      <c r="H4126" s="1148">
        <v>3</v>
      </c>
      <c r="I4126" s="972">
        <v>10.35</v>
      </c>
      <c r="J4126" s="972">
        <v>10.35</v>
      </c>
      <c r="K4126" s="1149">
        <v>2</v>
      </c>
      <c r="L4126" s="696" t="s">
        <v>1273</v>
      </c>
      <c r="M4126" s="960" t="s">
        <v>3083</v>
      </c>
    </row>
    <row r="4127" spans="1:13" ht="63.75">
      <c r="A4127" s="960">
        <v>12</v>
      </c>
      <c r="B4127" s="739" t="s">
        <v>3084</v>
      </c>
      <c r="C4127" s="960" t="s">
        <v>3085</v>
      </c>
      <c r="D4127" s="960" t="s">
        <v>3086</v>
      </c>
      <c r="E4127" s="960" t="s">
        <v>3087</v>
      </c>
      <c r="F4127" s="1147">
        <v>10</v>
      </c>
      <c r="G4127" s="696"/>
      <c r="H4127" s="1148">
        <v>14</v>
      </c>
      <c r="I4127" s="972">
        <v>0</v>
      </c>
      <c r="J4127" s="972">
        <v>30</v>
      </c>
      <c r="K4127" s="880">
        <v>0</v>
      </c>
      <c r="L4127" s="696" t="s">
        <v>1273</v>
      </c>
      <c r="M4127" s="960" t="s">
        <v>3088</v>
      </c>
    </row>
    <row r="4128" spans="1:13" ht="51">
      <c r="A4128" s="960">
        <v>13</v>
      </c>
      <c r="B4128" s="960" t="s">
        <v>3089</v>
      </c>
      <c r="C4128" s="1155" t="s">
        <v>3090</v>
      </c>
      <c r="D4128" s="960" t="s">
        <v>3091</v>
      </c>
      <c r="E4128" s="1155" t="s">
        <v>3092</v>
      </c>
      <c r="F4128" s="1147">
        <v>15</v>
      </c>
      <c r="G4128" s="696"/>
      <c r="H4128" s="1148"/>
      <c r="I4128" s="972">
        <v>30</v>
      </c>
      <c r="J4128" s="972"/>
      <c r="K4128" s="1156"/>
      <c r="L4128" s="696"/>
      <c r="M4128" s="1139" t="s">
        <v>3093</v>
      </c>
    </row>
    <row r="4129" spans="1:13" ht="15">
      <c r="A4129" s="745"/>
      <c r="B4129" s="723"/>
      <c r="C4129" s="735" t="s">
        <v>6</v>
      </c>
      <c r="D4129" s="576"/>
      <c r="E4129" s="1103"/>
      <c r="F4129" s="997">
        <f>SUM(F4092:F4128)</f>
        <v>35</v>
      </c>
      <c r="G4129" s="997">
        <f t="shared" ref="G4129:K4129" si="31">SUM(G4110:G4128)</f>
        <v>0</v>
      </c>
      <c r="H4129" s="997">
        <f t="shared" si="31"/>
        <v>56.784999999999997</v>
      </c>
      <c r="I4129" s="997">
        <f t="shared" si="31"/>
        <v>126.499</v>
      </c>
      <c r="J4129" s="997">
        <f t="shared" si="31"/>
        <v>188.499</v>
      </c>
      <c r="K4129" s="997">
        <f t="shared" si="31"/>
        <v>21.5</v>
      </c>
      <c r="L4129" s="576"/>
      <c r="M4129" s="1066"/>
    </row>
    <row r="4130" spans="1:13">
      <c r="A4130" s="738"/>
      <c r="B4130" s="738"/>
      <c r="C4130" s="595"/>
      <c r="D4130" s="595"/>
      <c r="E4130" s="595"/>
      <c r="F4130" s="1011"/>
      <c r="G4130" s="595"/>
      <c r="H4130" s="1157"/>
      <c r="I4130" s="595"/>
      <c r="J4130" s="595"/>
      <c r="K4130" s="1011"/>
      <c r="L4130" s="595"/>
      <c r="M4130" s="595"/>
    </row>
    <row r="4131" spans="1:13">
      <c r="A4131" s="738"/>
      <c r="B4131" s="738"/>
      <c r="C4131" s="595"/>
      <c r="D4131" s="595"/>
      <c r="E4131" s="595"/>
      <c r="F4131" s="1011"/>
      <c r="G4131" s="595"/>
      <c r="H4131" s="1157"/>
      <c r="I4131" s="595"/>
      <c r="J4131" s="595"/>
      <c r="K4131" s="1011"/>
      <c r="L4131" s="595"/>
      <c r="M4131" s="595"/>
    </row>
    <row r="4132" spans="1:13">
      <c r="A4132" s="738"/>
      <c r="B4132" s="738"/>
      <c r="C4132" s="595"/>
      <c r="D4132" s="595"/>
      <c r="E4132" s="595"/>
      <c r="F4132" s="1011"/>
      <c r="G4132" s="595"/>
      <c r="H4132" s="1157"/>
      <c r="I4132" s="595"/>
      <c r="J4132" s="595"/>
      <c r="K4132" s="1011"/>
      <c r="L4132" s="595"/>
      <c r="M4132" s="595"/>
    </row>
    <row r="4133" spans="1:13">
      <c r="A4133" s="738"/>
      <c r="B4133" s="738"/>
      <c r="C4133" s="595"/>
      <c r="D4133" s="595"/>
      <c r="E4133" s="595"/>
      <c r="F4133" s="1011"/>
      <c r="G4133" s="595"/>
      <c r="H4133" s="1157"/>
      <c r="I4133" s="595"/>
      <c r="J4133" s="595"/>
      <c r="K4133" s="1011"/>
      <c r="L4133" s="595"/>
      <c r="M4133" s="595"/>
    </row>
    <row r="4134" spans="1:13">
      <c r="A4134" s="738"/>
      <c r="B4134" s="738"/>
      <c r="C4134" s="595"/>
      <c r="D4134" s="595"/>
      <c r="E4134" s="595"/>
      <c r="F4134" s="1011"/>
      <c r="G4134" s="595"/>
      <c r="H4134" s="1157"/>
      <c r="I4134" s="595"/>
      <c r="J4134" s="595"/>
      <c r="K4134" s="1011"/>
      <c r="L4134" s="595"/>
      <c r="M4134" s="595"/>
    </row>
    <row r="4135" spans="1:13">
      <c r="A4135" s="738"/>
      <c r="B4135" s="738"/>
      <c r="C4135" s="595"/>
      <c r="D4135" s="595"/>
      <c r="E4135" s="595"/>
      <c r="F4135" s="1011"/>
      <c r="G4135" s="595"/>
      <c r="H4135" s="1157"/>
      <c r="I4135" s="595"/>
      <c r="J4135" s="595"/>
      <c r="K4135" s="1011"/>
      <c r="L4135" s="595"/>
      <c r="M4135" s="595"/>
    </row>
    <row r="4136" spans="1:13">
      <c r="A4136" s="738"/>
      <c r="B4136" s="738"/>
      <c r="C4136" s="595"/>
      <c r="D4136" s="595"/>
      <c r="E4136" s="595"/>
      <c r="F4136" s="1011"/>
      <c r="G4136" s="595"/>
      <c r="H4136" s="1157"/>
      <c r="I4136" s="595"/>
      <c r="J4136" s="595"/>
      <c r="K4136" s="1011"/>
      <c r="L4136" s="595"/>
      <c r="M4136" s="595"/>
    </row>
    <row r="4137" spans="1:13">
      <c r="A4137" s="738"/>
      <c r="B4137" s="738"/>
      <c r="C4137" s="595"/>
      <c r="D4137" s="595"/>
      <c r="E4137" s="595"/>
      <c r="F4137" s="1011"/>
      <c r="G4137" s="595"/>
      <c r="H4137" s="1157"/>
      <c r="I4137" s="595"/>
      <c r="J4137" s="595"/>
      <c r="K4137" s="1011"/>
      <c r="L4137" s="595"/>
      <c r="M4137" s="595"/>
    </row>
    <row r="4138" spans="1:13">
      <c r="A4138" s="738"/>
      <c r="B4138" s="738"/>
      <c r="C4138" s="595"/>
      <c r="D4138" s="595"/>
      <c r="E4138" s="595"/>
      <c r="F4138" s="1011"/>
      <c r="G4138" s="595"/>
      <c r="H4138" s="1157"/>
      <c r="I4138" s="595"/>
      <c r="J4138" s="595"/>
      <c r="K4138" s="1011"/>
      <c r="L4138" s="595"/>
      <c r="M4138" s="595"/>
    </row>
    <row r="4139" spans="1:13">
      <c r="A4139" s="738"/>
      <c r="B4139" s="738"/>
      <c r="C4139" s="595"/>
      <c r="D4139" s="595"/>
      <c r="E4139" s="595"/>
      <c r="F4139" s="1011"/>
      <c r="G4139" s="595"/>
      <c r="H4139" s="1157"/>
      <c r="I4139" s="595"/>
      <c r="J4139" s="595"/>
      <c r="K4139" s="1011"/>
      <c r="L4139" s="595"/>
      <c r="M4139" s="595"/>
    </row>
    <row r="4140" spans="1:13">
      <c r="A4140" s="738"/>
      <c r="B4140" s="738"/>
      <c r="C4140" s="595"/>
      <c r="D4140" s="595"/>
      <c r="E4140" s="595"/>
      <c r="F4140" s="1011"/>
      <c r="G4140" s="595"/>
      <c r="H4140" s="1157"/>
      <c r="I4140" s="595"/>
      <c r="J4140" s="595"/>
      <c r="K4140" s="1011"/>
      <c r="L4140" s="595"/>
      <c r="M4140" s="595"/>
    </row>
    <row r="4141" spans="1:13">
      <c r="A4141" s="738"/>
      <c r="B4141" s="738"/>
      <c r="C4141" s="595"/>
      <c r="D4141" s="595"/>
      <c r="E4141" s="595"/>
      <c r="F4141" s="1011"/>
      <c r="G4141" s="595"/>
      <c r="H4141" s="1157"/>
      <c r="I4141" s="595"/>
      <c r="J4141" s="595"/>
      <c r="K4141" s="1011"/>
      <c r="L4141" s="595"/>
      <c r="M4141" s="595"/>
    </row>
    <row r="4142" spans="1:13">
      <c r="A4142" s="738"/>
      <c r="B4142" s="738"/>
      <c r="C4142" s="595"/>
      <c r="D4142" s="595"/>
      <c r="E4142" s="595"/>
      <c r="F4142" s="1011"/>
      <c r="G4142" s="595"/>
      <c r="H4142" s="1157"/>
      <c r="I4142" s="595"/>
      <c r="J4142" s="595"/>
      <c r="K4142" s="1011"/>
      <c r="L4142" s="595"/>
      <c r="M4142" s="595"/>
    </row>
    <row r="4143" spans="1:13">
      <c r="A4143" s="738"/>
      <c r="B4143" s="738"/>
      <c r="C4143" s="595"/>
      <c r="D4143" s="595"/>
      <c r="E4143" s="595"/>
      <c r="F4143" s="1011"/>
      <c r="G4143" s="595"/>
      <c r="H4143" s="1157"/>
      <c r="I4143" s="595"/>
      <c r="J4143" s="595"/>
      <c r="K4143" s="1011"/>
      <c r="L4143" s="595"/>
      <c r="M4143" s="595"/>
    </row>
    <row r="4144" spans="1:13">
      <c r="A4144" s="738"/>
      <c r="B4144" s="738"/>
      <c r="C4144" s="595"/>
      <c r="D4144" s="595"/>
      <c r="E4144" s="595"/>
      <c r="F4144" s="1011"/>
      <c r="G4144" s="595"/>
      <c r="H4144" s="1157"/>
      <c r="I4144" s="595"/>
      <c r="J4144" s="595"/>
      <c r="K4144" s="1011"/>
      <c r="L4144" s="595"/>
      <c r="M4144" s="595"/>
    </row>
    <row r="4145" spans="1:13">
      <c r="A4145" s="738"/>
      <c r="B4145" s="738"/>
      <c r="C4145" s="595"/>
      <c r="D4145" s="595"/>
      <c r="E4145" s="595"/>
      <c r="F4145" s="1011"/>
      <c r="G4145" s="595"/>
      <c r="H4145" s="1157"/>
      <c r="I4145" s="595"/>
      <c r="J4145" s="595"/>
      <c r="K4145" s="1011"/>
      <c r="L4145" s="595"/>
      <c r="M4145" s="595"/>
    </row>
    <row r="4146" spans="1:13">
      <c r="A4146" s="738"/>
      <c r="B4146" s="738"/>
      <c r="C4146" s="595"/>
      <c r="D4146" s="595"/>
      <c r="E4146" s="595"/>
      <c r="F4146" s="1011"/>
      <c r="G4146" s="595"/>
      <c r="H4146" s="1157"/>
      <c r="I4146" s="595"/>
      <c r="J4146" s="595"/>
      <c r="K4146" s="1011"/>
      <c r="L4146" s="595"/>
      <c r="M4146" s="595"/>
    </row>
    <row r="4147" spans="1:13">
      <c r="A4147" s="1676" t="s">
        <v>907</v>
      </c>
      <c r="B4147" s="1676"/>
      <c r="C4147" s="1676"/>
      <c r="D4147" s="1676"/>
      <c r="E4147" s="1676"/>
      <c r="F4147" s="1676"/>
      <c r="G4147" s="1676"/>
      <c r="H4147" s="1676"/>
      <c r="I4147" s="1676"/>
      <c r="J4147" s="1676"/>
      <c r="K4147" s="1676"/>
      <c r="L4147" s="1676"/>
      <c r="M4147" s="1676"/>
    </row>
    <row r="4148" spans="1:13">
      <c r="A4148" s="1676" t="s">
        <v>908</v>
      </c>
      <c r="B4148" s="1676"/>
      <c r="C4148" s="1676"/>
      <c r="D4148" s="1676"/>
      <c r="E4148" s="1676"/>
      <c r="F4148" s="1676"/>
      <c r="G4148" s="1676"/>
      <c r="H4148" s="1676"/>
      <c r="I4148" s="1676"/>
      <c r="J4148" s="1676"/>
      <c r="K4148" s="1676"/>
      <c r="L4148" s="1676"/>
      <c r="M4148" s="1676"/>
    </row>
    <row r="4149" spans="1:13">
      <c r="A4149" s="1655" t="s">
        <v>1233</v>
      </c>
      <c r="B4149" s="1655"/>
      <c r="C4149" s="1655"/>
      <c r="D4149" s="1655"/>
      <c r="E4149" s="1655"/>
      <c r="F4149" s="1655"/>
      <c r="G4149" s="1655"/>
      <c r="H4149" s="1655"/>
      <c r="I4149" s="1655"/>
      <c r="J4149" s="1655"/>
      <c r="K4149" s="1655"/>
      <c r="L4149" s="1655"/>
      <c r="M4149" s="1655"/>
    </row>
    <row r="4150" spans="1:13">
      <c r="A4150" s="1690" t="s">
        <v>3094</v>
      </c>
      <c r="B4150" s="1690"/>
      <c r="C4150" s="1690"/>
      <c r="D4150" s="1690"/>
      <c r="E4150" s="1690"/>
      <c r="F4150" s="1690"/>
      <c r="G4150" s="1690"/>
      <c r="H4150" s="1690"/>
      <c r="I4150" s="1690"/>
      <c r="J4150" s="1690"/>
      <c r="K4150" s="1690"/>
      <c r="L4150" s="1690"/>
      <c r="M4150" s="1690"/>
    </row>
    <row r="4151" spans="1:13">
      <c r="A4151" s="1691" t="s">
        <v>3095</v>
      </c>
      <c r="B4151" s="1683"/>
      <c r="C4151" s="1683"/>
      <c r="D4151" s="1683"/>
      <c r="E4151" s="1683"/>
      <c r="F4151" s="1683"/>
      <c r="G4151" s="1683"/>
      <c r="H4151" s="1683"/>
      <c r="I4151" s="1683"/>
      <c r="J4151" s="1683"/>
      <c r="K4151" s="1683"/>
      <c r="L4151" s="1683"/>
      <c r="M4151" s="1683"/>
    </row>
    <row r="4152" spans="1:13">
      <c r="A4152" s="620" t="s">
        <v>910</v>
      </c>
      <c r="B4152" s="621" t="s">
        <v>1029</v>
      </c>
      <c r="C4152" s="620" t="s">
        <v>1030</v>
      </c>
      <c r="D4152" s="620" t="s">
        <v>1030</v>
      </c>
      <c r="E4152" s="620" t="s">
        <v>1031</v>
      </c>
      <c r="F4152" s="1657" t="s">
        <v>1032</v>
      </c>
      <c r="G4152" s="1658"/>
      <c r="H4152" s="622" t="s">
        <v>1033</v>
      </c>
      <c r="I4152" s="623" t="s">
        <v>1034</v>
      </c>
      <c r="J4152" s="620" t="s">
        <v>1035</v>
      </c>
      <c r="K4152" s="620" t="s">
        <v>1036</v>
      </c>
      <c r="L4152" s="620" t="s">
        <v>1037</v>
      </c>
      <c r="M4152" s="624" t="s">
        <v>1038</v>
      </c>
    </row>
    <row r="4153" spans="1:13">
      <c r="A4153" s="625"/>
      <c r="B4153" s="626" t="s">
        <v>1039</v>
      </c>
      <c r="C4153" s="625" t="s">
        <v>1040</v>
      </c>
      <c r="D4153" s="625" t="s">
        <v>1041</v>
      </c>
      <c r="E4153" s="625" t="s">
        <v>1042</v>
      </c>
      <c r="F4153" s="1659" t="s">
        <v>1043</v>
      </c>
      <c r="G4153" s="1660"/>
      <c r="H4153" s="627" t="s">
        <v>1044</v>
      </c>
      <c r="I4153" s="625" t="s">
        <v>6</v>
      </c>
      <c r="J4153" s="628" t="s">
        <v>1045</v>
      </c>
      <c r="K4153" s="629" t="s">
        <v>1046</v>
      </c>
      <c r="L4153" s="625" t="s">
        <v>1047</v>
      </c>
      <c r="M4153" s="628" t="s">
        <v>1048</v>
      </c>
    </row>
    <row r="4154" spans="1:13">
      <c r="A4154" s="625"/>
      <c r="B4154" s="626" t="s">
        <v>1049</v>
      </c>
      <c r="C4154" s="625"/>
      <c r="D4154" s="625"/>
      <c r="E4154" s="625"/>
      <c r="F4154" s="630" t="s">
        <v>1050</v>
      </c>
      <c r="G4154" s="630" t="s">
        <v>1051</v>
      </c>
      <c r="H4154" s="631" t="s">
        <v>1052</v>
      </c>
      <c r="I4154" s="629" t="s">
        <v>1053</v>
      </c>
      <c r="J4154" s="625" t="s">
        <v>6</v>
      </c>
      <c r="K4154" s="629"/>
      <c r="L4154" s="625" t="s">
        <v>1054</v>
      </c>
      <c r="M4154" s="632"/>
    </row>
    <row r="4155" spans="1:13">
      <c r="A4155" s="625"/>
      <c r="B4155" s="626"/>
      <c r="C4155" s="625"/>
      <c r="D4155" s="625"/>
      <c r="E4155" s="625"/>
      <c r="F4155" s="633" t="s">
        <v>1055</v>
      </c>
      <c r="G4155" s="634" t="s">
        <v>1055</v>
      </c>
      <c r="H4155" s="628" t="s">
        <v>1056</v>
      </c>
      <c r="I4155" s="629" t="s">
        <v>1057</v>
      </c>
      <c r="J4155" s="625" t="s">
        <v>1058</v>
      </c>
      <c r="K4155" s="635"/>
      <c r="L4155" s="636" t="s">
        <v>1059</v>
      </c>
      <c r="M4155" s="632"/>
    </row>
    <row r="4156" spans="1:13" ht="89.25">
      <c r="A4156" s="739">
        <v>1</v>
      </c>
      <c r="B4156" s="739" t="s">
        <v>3096</v>
      </c>
      <c r="C4156" s="971" t="s">
        <v>1348</v>
      </c>
      <c r="D4156" s="960" t="s">
        <v>3097</v>
      </c>
      <c r="E4156" s="960" t="s">
        <v>3098</v>
      </c>
      <c r="F4156" s="972">
        <v>2500</v>
      </c>
      <c r="G4156" s="1158">
        <v>0</v>
      </c>
      <c r="H4156" s="1159">
        <v>2498</v>
      </c>
      <c r="I4156" s="972">
        <f>F4156+G4156+H4156+K4156</f>
        <v>7500</v>
      </c>
      <c r="J4156" s="696">
        <v>8000</v>
      </c>
      <c r="K4156" s="1160">
        <v>2502</v>
      </c>
      <c r="L4156" s="1161">
        <v>42.984999999999999</v>
      </c>
      <c r="M4156" s="960" t="s">
        <v>3099</v>
      </c>
    </row>
    <row r="4157" spans="1:13" ht="114.75">
      <c r="A4157" s="693">
        <v>2</v>
      </c>
      <c r="B4157" s="704" t="s">
        <v>3100</v>
      </c>
      <c r="C4157" s="960" t="s">
        <v>3101</v>
      </c>
      <c r="D4157" s="960" t="s">
        <v>3102</v>
      </c>
      <c r="E4157" s="693" t="s">
        <v>3103</v>
      </c>
      <c r="F4157" s="1162">
        <v>1</v>
      </c>
      <c r="G4157" s="1158">
        <v>0</v>
      </c>
      <c r="H4157" s="1162">
        <v>2</v>
      </c>
      <c r="I4157" s="1162">
        <f t="shared" ref="I4157:I4175" si="32">F4157+G4157+H4157</f>
        <v>3</v>
      </c>
      <c r="J4157" s="1163">
        <v>17.8</v>
      </c>
      <c r="K4157" s="1162">
        <v>2</v>
      </c>
      <c r="L4157" s="1161"/>
      <c r="M4157" s="693" t="s">
        <v>3104</v>
      </c>
    </row>
    <row r="4158" spans="1:13" ht="76.5">
      <c r="A4158" s="693">
        <v>3</v>
      </c>
      <c r="B4158" s="704" t="s">
        <v>3105</v>
      </c>
      <c r="C4158" s="960" t="s">
        <v>2602</v>
      </c>
      <c r="D4158" s="960" t="s">
        <v>3106</v>
      </c>
      <c r="E4158" s="960" t="s">
        <v>3107</v>
      </c>
      <c r="F4158" s="1162">
        <v>6</v>
      </c>
      <c r="G4158" s="1158">
        <v>0</v>
      </c>
      <c r="H4158" s="1162">
        <v>11</v>
      </c>
      <c r="I4158" s="1162">
        <f t="shared" si="32"/>
        <v>17</v>
      </c>
      <c r="J4158" s="1163">
        <v>16</v>
      </c>
      <c r="K4158" s="1164">
        <v>11</v>
      </c>
      <c r="L4158" s="1161"/>
      <c r="M4158" s="960" t="s">
        <v>3108</v>
      </c>
    </row>
    <row r="4159" spans="1:13" ht="76.5">
      <c r="A4159" s="693">
        <v>4</v>
      </c>
      <c r="B4159" s="704" t="s">
        <v>3109</v>
      </c>
      <c r="C4159" s="960" t="s">
        <v>3110</v>
      </c>
      <c r="D4159" s="960" t="s">
        <v>3111</v>
      </c>
      <c r="E4159" s="960" t="s">
        <v>3112</v>
      </c>
      <c r="F4159" s="1162">
        <v>1.5</v>
      </c>
      <c r="G4159" s="1158">
        <v>0</v>
      </c>
      <c r="H4159" s="1162">
        <v>1.5</v>
      </c>
      <c r="I4159" s="1162">
        <f t="shared" si="32"/>
        <v>3</v>
      </c>
      <c r="J4159" s="1165">
        <f>I4159</f>
        <v>3</v>
      </c>
      <c r="K4159" s="1164">
        <v>1.5</v>
      </c>
      <c r="L4159" s="1161">
        <v>0.48599999999999999</v>
      </c>
      <c r="M4159" s="960" t="s">
        <v>3113</v>
      </c>
    </row>
    <row r="4160" spans="1:13" ht="89.25">
      <c r="A4160" s="693">
        <v>5</v>
      </c>
      <c r="B4160" s="693" t="s">
        <v>3114</v>
      </c>
      <c r="C4160" s="960" t="s">
        <v>3115</v>
      </c>
      <c r="D4160" s="693" t="s">
        <v>3116</v>
      </c>
      <c r="E4160" s="693" t="s">
        <v>3117</v>
      </c>
      <c r="F4160" s="1163" t="s">
        <v>1077</v>
      </c>
      <c r="G4160" s="1158"/>
      <c r="H4160" s="696">
        <v>300</v>
      </c>
      <c r="I4160" s="1162">
        <v>900</v>
      </c>
      <c r="J4160" s="1166">
        <v>1200</v>
      </c>
      <c r="K4160" s="1163">
        <v>300</v>
      </c>
      <c r="L4160" s="1161">
        <v>20.2</v>
      </c>
      <c r="M4160" s="693" t="s">
        <v>3118</v>
      </c>
    </row>
    <row r="4161" spans="1:13">
      <c r="A4161" s="731"/>
      <c r="B4161" s="731"/>
      <c r="C4161" s="961"/>
      <c r="D4161" s="731"/>
      <c r="E4161" s="731"/>
      <c r="F4161" s="1167"/>
      <c r="G4161" s="1168"/>
      <c r="H4161" s="855"/>
      <c r="I4161" s="1169"/>
      <c r="J4161" s="1167"/>
      <c r="K4161" s="1167"/>
      <c r="L4161" s="1170"/>
      <c r="M4161" s="731"/>
    </row>
    <row r="4162" spans="1:13">
      <c r="A4162" s="731"/>
      <c r="B4162" s="731"/>
      <c r="C4162" s="961"/>
      <c r="D4162" s="731"/>
      <c r="E4162" s="731"/>
      <c r="F4162" s="1167"/>
      <c r="G4162" s="1168"/>
      <c r="H4162" s="855"/>
      <c r="I4162" s="1169"/>
      <c r="J4162" s="1167"/>
      <c r="K4162" s="1167"/>
      <c r="L4162" s="1170"/>
      <c r="M4162" s="731"/>
    </row>
    <row r="4163" spans="1:13">
      <c r="A4163" s="1676" t="s">
        <v>907</v>
      </c>
      <c r="B4163" s="1676"/>
      <c r="C4163" s="1676"/>
      <c r="D4163" s="1676"/>
      <c r="E4163" s="1676"/>
      <c r="F4163" s="1676"/>
      <c r="G4163" s="1676"/>
      <c r="H4163" s="1676"/>
      <c r="I4163" s="1676"/>
      <c r="J4163" s="1676"/>
      <c r="K4163" s="1676"/>
      <c r="L4163" s="1676"/>
      <c r="M4163" s="1676"/>
    </row>
    <row r="4164" spans="1:13">
      <c r="A4164" s="1676" t="s">
        <v>908</v>
      </c>
      <c r="B4164" s="1676"/>
      <c r="C4164" s="1676"/>
      <c r="D4164" s="1676"/>
      <c r="E4164" s="1676"/>
      <c r="F4164" s="1676"/>
      <c r="G4164" s="1676"/>
      <c r="H4164" s="1676"/>
      <c r="I4164" s="1676"/>
      <c r="J4164" s="1676"/>
      <c r="K4164" s="1676"/>
      <c r="L4164" s="1676"/>
      <c r="M4164" s="1676"/>
    </row>
    <row r="4165" spans="1:13">
      <c r="A4165" s="1655" t="s">
        <v>1233</v>
      </c>
      <c r="B4165" s="1655"/>
      <c r="C4165" s="1655"/>
      <c r="D4165" s="1655"/>
      <c r="E4165" s="1655"/>
      <c r="F4165" s="1655"/>
      <c r="G4165" s="1655"/>
      <c r="H4165" s="1655"/>
      <c r="I4165" s="1655"/>
      <c r="J4165" s="1655"/>
      <c r="K4165" s="1655"/>
      <c r="L4165" s="1655"/>
      <c r="M4165" s="1655"/>
    </row>
    <row r="4166" spans="1:13">
      <c r="A4166" s="1690" t="s">
        <v>3094</v>
      </c>
      <c r="B4166" s="1690"/>
      <c r="C4166" s="1690"/>
      <c r="D4166" s="1690"/>
      <c r="E4166" s="1690"/>
      <c r="F4166" s="1690"/>
      <c r="G4166" s="1690"/>
      <c r="H4166" s="1690"/>
      <c r="I4166" s="1690"/>
      <c r="J4166" s="1690"/>
      <c r="K4166" s="1690"/>
      <c r="L4166" s="1690"/>
      <c r="M4166" s="1690"/>
    </row>
    <row r="4167" spans="1:13">
      <c r="A4167" s="1691" t="s">
        <v>3095</v>
      </c>
      <c r="B4167" s="1683"/>
      <c r="C4167" s="1683"/>
      <c r="D4167" s="1683"/>
      <c r="E4167" s="1683"/>
      <c r="F4167" s="1683"/>
      <c r="G4167" s="1683"/>
      <c r="H4167" s="1683"/>
      <c r="I4167" s="1683"/>
      <c r="J4167" s="1683"/>
      <c r="K4167" s="1683"/>
      <c r="L4167" s="1683"/>
      <c r="M4167" s="1683"/>
    </row>
    <row r="4168" spans="1:13">
      <c r="A4168" s="620" t="s">
        <v>910</v>
      </c>
      <c r="B4168" s="621" t="s">
        <v>1029</v>
      </c>
      <c r="C4168" s="620" t="s">
        <v>1030</v>
      </c>
      <c r="D4168" s="620" t="s">
        <v>1030</v>
      </c>
      <c r="E4168" s="620" t="s">
        <v>1031</v>
      </c>
      <c r="F4168" s="1657" t="s">
        <v>1032</v>
      </c>
      <c r="G4168" s="1658"/>
      <c r="H4168" s="622" t="s">
        <v>1033</v>
      </c>
      <c r="I4168" s="623" t="s">
        <v>1034</v>
      </c>
      <c r="J4168" s="620" t="s">
        <v>1035</v>
      </c>
      <c r="K4168" s="620" t="s">
        <v>1036</v>
      </c>
      <c r="L4168" s="620" t="s">
        <v>1037</v>
      </c>
      <c r="M4168" s="624" t="s">
        <v>1038</v>
      </c>
    </row>
    <row r="4169" spans="1:13">
      <c r="A4169" s="625"/>
      <c r="B4169" s="626" t="s">
        <v>1039</v>
      </c>
      <c r="C4169" s="625" t="s">
        <v>1040</v>
      </c>
      <c r="D4169" s="625" t="s">
        <v>1041</v>
      </c>
      <c r="E4169" s="625" t="s">
        <v>1042</v>
      </c>
      <c r="F4169" s="1659" t="s">
        <v>1043</v>
      </c>
      <c r="G4169" s="1660"/>
      <c r="H4169" s="627" t="s">
        <v>1044</v>
      </c>
      <c r="I4169" s="625" t="s">
        <v>6</v>
      </c>
      <c r="J4169" s="628" t="s">
        <v>1045</v>
      </c>
      <c r="K4169" s="629" t="s">
        <v>1046</v>
      </c>
      <c r="L4169" s="625" t="s">
        <v>1047</v>
      </c>
      <c r="M4169" s="628" t="s">
        <v>1048</v>
      </c>
    </row>
    <row r="4170" spans="1:13">
      <c r="A4170" s="625"/>
      <c r="B4170" s="626" t="s">
        <v>1049</v>
      </c>
      <c r="C4170" s="625"/>
      <c r="D4170" s="625"/>
      <c r="E4170" s="625"/>
      <c r="F4170" s="630" t="s">
        <v>1050</v>
      </c>
      <c r="G4170" s="630" t="s">
        <v>1051</v>
      </c>
      <c r="H4170" s="631" t="s">
        <v>1052</v>
      </c>
      <c r="I4170" s="629" t="s">
        <v>1053</v>
      </c>
      <c r="J4170" s="625" t="s">
        <v>6</v>
      </c>
      <c r="K4170" s="629"/>
      <c r="L4170" s="625" t="s">
        <v>1054</v>
      </c>
      <c r="M4170" s="632"/>
    </row>
    <row r="4171" spans="1:13">
      <c r="A4171" s="670"/>
      <c r="B4171" s="967"/>
      <c r="C4171" s="670"/>
      <c r="D4171" s="625"/>
      <c r="E4171" s="625"/>
      <c r="F4171" s="633" t="s">
        <v>1055</v>
      </c>
      <c r="G4171" s="634" t="s">
        <v>1055</v>
      </c>
      <c r="H4171" s="628" t="s">
        <v>1056</v>
      </c>
      <c r="I4171" s="629" t="s">
        <v>1057</v>
      </c>
      <c r="J4171" s="625" t="s">
        <v>1058</v>
      </c>
      <c r="K4171" s="635"/>
      <c r="L4171" s="636" t="s">
        <v>1059</v>
      </c>
      <c r="M4171" s="632"/>
    </row>
    <row r="4172" spans="1:13" ht="89.25">
      <c r="A4172" s="742"/>
      <c r="B4172" s="742"/>
      <c r="C4172" s="1171"/>
      <c r="D4172" s="960" t="s">
        <v>3119</v>
      </c>
      <c r="E4172" s="693" t="s">
        <v>3120</v>
      </c>
      <c r="F4172" s="1162" t="s">
        <v>1077</v>
      </c>
      <c r="G4172" s="1158">
        <v>0</v>
      </c>
      <c r="H4172" s="972">
        <v>100</v>
      </c>
      <c r="I4172" s="1162"/>
      <c r="J4172" s="1163">
        <v>400</v>
      </c>
      <c r="K4172" s="1164">
        <v>0</v>
      </c>
      <c r="L4172" s="1161">
        <v>0</v>
      </c>
      <c r="M4172" s="693" t="s">
        <v>3121</v>
      </c>
    </row>
    <row r="4173" spans="1:13" ht="63.75">
      <c r="A4173" s="742"/>
      <c r="B4173" s="742"/>
      <c r="C4173" s="968"/>
      <c r="D4173" s="960" t="s">
        <v>3122</v>
      </c>
      <c r="E4173" s="960" t="s">
        <v>3123</v>
      </c>
      <c r="F4173" s="1162" t="s">
        <v>1077</v>
      </c>
      <c r="G4173" s="1158">
        <v>0</v>
      </c>
      <c r="H4173" s="972">
        <v>200</v>
      </c>
      <c r="I4173" s="1162">
        <f>SUM(F4173:H4173)</f>
        <v>200</v>
      </c>
      <c r="J4173" s="1163">
        <v>750</v>
      </c>
      <c r="K4173" s="1164">
        <v>0</v>
      </c>
      <c r="L4173" s="1161">
        <v>0</v>
      </c>
      <c r="M4173" s="960" t="s">
        <v>3124</v>
      </c>
    </row>
    <row r="4174" spans="1:13" ht="76.5">
      <c r="A4174" s="743"/>
      <c r="B4174" s="743"/>
      <c r="C4174" s="970"/>
      <c r="D4174" s="960" t="s">
        <v>3125</v>
      </c>
      <c r="E4174" s="960" t="s">
        <v>3126</v>
      </c>
      <c r="F4174" s="1162" t="s">
        <v>1077</v>
      </c>
      <c r="G4174" s="1158">
        <v>0</v>
      </c>
      <c r="H4174" s="972">
        <v>52</v>
      </c>
      <c r="I4174" s="1162">
        <f>SUM(F4174:H4174)</f>
        <v>52</v>
      </c>
      <c r="J4174" s="1163">
        <v>152</v>
      </c>
      <c r="K4174" s="1164">
        <v>52</v>
      </c>
      <c r="L4174" s="1161">
        <v>2.2320000000000002</v>
      </c>
      <c r="M4174" s="693" t="s">
        <v>3127</v>
      </c>
    </row>
    <row r="4175" spans="1:13" ht="51">
      <c r="A4175" s="742">
        <v>6</v>
      </c>
      <c r="B4175" s="742" t="s">
        <v>3128</v>
      </c>
      <c r="C4175" s="968" t="s">
        <v>3129</v>
      </c>
      <c r="D4175" s="971" t="s">
        <v>3130</v>
      </c>
      <c r="E4175" s="971" t="s">
        <v>3131</v>
      </c>
      <c r="F4175" s="1172">
        <v>200</v>
      </c>
      <c r="G4175" s="1173">
        <v>0</v>
      </c>
      <c r="H4175" s="1153">
        <v>500</v>
      </c>
      <c r="I4175" s="1172">
        <f t="shared" si="32"/>
        <v>700</v>
      </c>
      <c r="J4175" s="902">
        <v>1700</v>
      </c>
      <c r="K4175" s="1174">
        <v>500</v>
      </c>
      <c r="L4175" s="1175">
        <v>0</v>
      </c>
      <c r="M4175" s="971" t="s">
        <v>3132</v>
      </c>
    </row>
    <row r="4176" spans="1:13">
      <c r="A4176" s="1176"/>
      <c r="B4176" s="1176"/>
      <c r="C4176" s="1088" t="s">
        <v>6</v>
      </c>
      <c r="D4176" s="1088"/>
      <c r="E4176" s="1088"/>
      <c r="F4176" s="1177">
        <f>SUM(F4156:F4175)</f>
        <v>2708.5</v>
      </c>
      <c r="G4176" s="1178">
        <f>SUM(G4156:G4175)</f>
        <v>0</v>
      </c>
      <c r="H4176" s="1179">
        <f>SUM(H4156:H4175)</f>
        <v>3664.5</v>
      </c>
      <c r="I4176" s="1179">
        <f>SUM(I4156:I4175)</f>
        <v>9375</v>
      </c>
      <c r="J4176" s="1179">
        <f>SUM(J4156:J4175)</f>
        <v>12238.8</v>
      </c>
      <c r="K4176" s="997"/>
      <c r="L4176" s="1040"/>
      <c r="M4176" s="1088"/>
    </row>
    <row r="4177" spans="1:13">
      <c r="A4177" s="1180"/>
      <c r="B4177" s="1180"/>
      <c r="C4177" s="1181"/>
      <c r="D4177" s="1181"/>
      <c r="E4177" s="1181"/>
      <c r="F4177" s="1182"/>
      <c r="G4177" s="1183"/>
      <c r="H4177" s="1184"/>
      <c r="I4177" s="1184"/>
      <c r="J4177" s="1184"/>
      <c r="K4177" s="1011"/>
      <c r="L4177" s="1146"/>
      <c r="M4177" s="1181"/>
    </row>
    <row r="4178" spans="1:13">
      <c r="A4178" s="1180"/>
      <c r="B4178" s="1180"/>
      <c r="C4178" s="1181"/>
      <c r="D4178" s="1181"/>
      <c r="E4178" s="1181"/>
      <c r="F4178" s="1182"/>
      <c r="G4178" s="1183"/>
      <c r="H4178" s="1184"/>
      <c r="I4178" s="1184"/>
      <c r="J4178" s="1184"/>
      <c r="K4178" s="1011"/>
      <c r="L4178" s="1146"/>
      <c r="M4178" s="1181"/>
    </row>
    <row r="4179" spans="1:13">
      <c r="A4179" s="1180"/>
      <c r="B4179" s="1180"/>
      <c r="C4179" s="1181"/>
      <c r="D4179" s="1181"/>
      <c r="E4179" s="1181"/>
      <c r="F4179" s="1182"/>
      <c r="G4179" s="1183"/>
      <c r="H4179" s="1184"/>
      <c r="I4179" s="1184"/>
      <c r="J4179" s="1184"/>
      <c r="K4179" s="1011"/>
      <c r="L4179" s="1146"/>
      <c r="M4179" s="1181"/>
    </row>
    <row r="4180" spans="1:13">
      <c r="A4180" s="1180"/>
      <c r="B4180" s="1180"/>
      <c r="C4180" s="1181"/>
      <c r="D4180" s="1181"/>
      <c r="E4180" s="1181"/>
      <c r="F4180" s="1182"/>
      <c r="G4180" s="1183"/>
      <c r="H4180" s="1184"/>
      <c r="I4180" s="1184"/>
      <c r="J4180" s="1184"/>
      <c r="K4180" s="1011"/>
      <c r="L4180" s="1146"/>
      <c r="M4180" s="1181"/>
    </row>
    <row r="4181" spans="1:13">
      <c r="A4181" s="1180"/>
      <c r="B4181" s="1180"/>
      <c r="C4181" s="1181"/>
      <c r="D4181" s="1181"/>
      <c r="E4181" s="1181"/>
      <c r="F4181" s="1182"/>
      <c r="G4181" s="1183"/>
      <c r="H4181" s="1184"/>
      <c r="I4181" s="1184"/>
      <c r="J4181" s="1184"/>
      <c r="K4181" s="1011"/>
      <c r="L4181" s="1146"/>
      <c r="M4181" s="1181"/>
    </row>
    <row r="4182" spans="1:13">
      <c r="A4182" s="1180"/>
      <c r="B4182" s="1180"/>
      <c r="C4182" s="1181"/>
      <c r="D4182" s="1181"/>
      <c r="E4182" s="1181"/>
      <c r="F4182" s="1182"/>
      <c r="G4182" s="1183"/>
      <c r="H4182" s="1184"/>
      <c r="I4182" s="1184"/>
      <c r="J4182" s="1184"/>
      <c r="K4182" s="1011"/>
      <c r="L4182" s="1146"/>
      <c r="M4182" s="1181"/>
    </row>
    <row r="4183" spans="1:13">
      <c r="A4183" s="1180"/>
      <c r="B4183" s="1180"/>
      <c r="C4183" s="1181"/>
      <c r="D4183" s="1181"/>
      <c r="E4183" s="1181"/>
      <c r="F4183" s="1182"/>
      <c r="G4183" s="1183"/>
      <c r="H4183" s="1184"/>
      <c r="I4183" s="1184"/>
      <c r="J4183" s="1184"/>
      <c r="K4183" s="1011"/>
      <c r="L4183" s="1146"/>
      <c r="M4183" s="1181"/>
    </row>
    <row r="4184" spans="1:13">
      <c r="A4184" s="1180"/>
      <c r="B4184" s="1180"/>
      <c r="C4184" s="1181"/>
      <c r="D4184" s="1181"/>
      <c r="E4184" s="1181"/>
      <c r="F4184" s="1182"/>
      <c r="G4184" s="1183"/>
      <c r="H4184" s="1184"/>
      <c r="I4184" s="1184"/>
      <c r="J4184" s="1184"/>
      <c r="K4184" s="1011"/>
      <c r="L4184" s="1146"/>
      <c r="M4184" s="1181"/>
    </row>
    <row r="4185" spans="1:13">
      <c r="A4185" s="1180"/>
      <c r="B4185" s="1180"/>
      <c r="C4185" s="1181"/>
      <c r="D4185" s="1181"/>
      <c r="E4185" s="1181"/>
      <c r="F4185" s="1182"/>
      <c r="G4185" s="1183"/>
      <c r="H4185" s="1184"/>
      <c r="I4185" s="1184"/>
      <c r="J4185" s="1184"/>
      <c r="K4185" s="1011"/>
      <c r="L4185" s="1146"/>
      <c r="M4185" s="1181"/>
    </row>
    <row r="4186" spans="1:13">
      <c r="A4186" s="1180"/>
      <c r="B4186" s="1180"/>
      <c r="C4186" s="1181"/>
      <c r="D4186" s="1181"/>
      <c r="E4186" s="1181"/>
      <c r="F4186" s="1182"/>
      <c r="G4186" s="1183"/>
      <c r="H4186" s="1184"/>
      <c r="I4186" s="1184"/>
      <c r="J4186" s="1184"/>
      <c r="K4186" s="1011"/>
      <c r="L4186" s="1146"/>
      <c r="M4186" s="1181"/>
    </row>
    <row r="4187" spans="1:13">
      <c r="A4187" s="1180"/>
      <c r="B4187" s="1180"/>
      <c r="C4187" s="1181"/>
      <c r="D4187" s="1181"/>
      <c r="E4187" s="1181"/>
      <c r="F4187" s="1182"/>
      <c r="G4187" s="1183"/>
      <c r="H4187" s="1184"/>
      <c r="I4187" s="1184"/>
      <c r="J4187" s="1184"/>
      <c r="K4187" s="1011"/>
      <c r="L4187" s="1146"/>
      <c r="M4187" s="1181"/>
    </row>
    <row r="4188" spans="1:13">
      <c r="A4188" s="1180"/>
      <c r="B4188" s="1180"/>
      <c r="C4188" s="1181"/>
      <c r="D4188" s="1181"/>
      <c r="E4188" s="1181"/>
      <c r="F4188" s="1182"/>
      <c r="G4188" s="1183"/>
      <c r="H4188" s="1184"/>
      <c r="I4188" s="1184"/>
      <c r="J4188" s="1184"/>
      <c r="K4188" s="1011"/>
      <c r="L4188" s="1146"/>
      <c r="M4188" s="1181"/>
    </row>
    <row r="4189" spans="1:13">
      <c r="A4189" s="1180"/>
      <c r="B4189" s="1180"/>
      <c r="C4189" s="1181"/>
      <c r="D4189" s="1181"/>
      <c r="E4189" s="1181"/>
      <c r="F4189" s="1182"/>
      <c r="G4189" s="1183"/>
      <c r="H4189" s="1184"/>
      <c r="I4189" s="1184"/>
      <c r="J4189" s="1184"/>
      <c r="K4189" s="1011"/>
      <c r="L4189" s="1146"/>
      <c r="M4189" s="1181"/>
    </row>
    <row r="4190" spans="1:13">
      <c r="A4190" s="1180"/>
      <c r="B4190" s="1180"/>
      <c r="C4190" s="1181"/>
      <c r="D4190" s="1181"/>
      <c r="E4190" s="1181"/>
      <c r="F4190" s="1182"/>
      <c r="G4190" s="1183"/>
      <c r="H4190" s="1184"/>
      <c r="I4190" s="1184"/>
      <c r="J4190" s="1184"/>
      <c r="K4190" s="1011"/>
      <c r="L4190" s="1146"/>
      <c r="M4190" s="1181"/>
    </row>
    <row r="4191" spans="1:13">
      <c r="A4191" s="1676" t="s">
        <v>907</v>
      </c>
      <c r="B4191" s="1676"/>
      <c r="C4191" s="1676"/>
      <c r="D4191" s="1676"/>
      <c r="E4191" s="1676"/>
      <c r="F4191" s="1676"/>
      <c r="G4191" s="1676"/>
      <c r="H4191" s="1676"/>
      <c r="I4191" s="1676"/>
      <c r="J4191" s="1676"/>
      <c r="K4191" s="1676"/>
      <c r="L4191" s="1676"/>
      <c r="M4191" s="1676"/>
    </row>
    <row r="4192" spans="1:13">
      <c r="A4192" s="1676" t="s">
        <v>908</v>
      </c>
      <c r="B4192" s="1676"/>
      <c r="C4192" s="1676"/>
      <c r="D4192" s="1676"/>
      <c r="E4192" s="1676"/>
      <c r="F4192" s="1676"/>
      <c r="G4192" s="1676"/>
      <c r="H4192" s="1676"/>
      <c r="I4192" s="1676"/>
      <c r="J4192" s="1676"/>
      <c r="K4192" s="1676"/>
      <c r="L4192" s="1676"/>
      <c r="M4192" s="1676"/>
    </row>
    <row r="4193" spans="1:13">
      <c r="A4193" s="1655" t="s">
        <v>1233</v>
      </c>
      <c r="B4193" s="1655"/>
      <c r="C4193" s="1655"/>
      <c r="D4193" s="1655"/>
      <c r="E4193" s="1655"/>
      <c r="F4193" s="1655"/>
      <c r="G4193" s="1655"/>
      <c r="H4193" s="1655"/>
      <c r="I4193" s="1655"/>
      <c r="J4193" s="1655"/>
      <c r="K4193" s="1655"/>
      <c r="L4193" s="1655"/>
      <c r="M4193" s="1655"/>
    </row>
    <row r="4194" spans="1:13">
      <c r="A4194" s="1690" t="s">
        <v>3133</v>
      </c>
      <c r="B4194" s="1690"/>
      <c r="C4194" s="1690"/>
      <c r="D4194" s="1690"/>
      <c r="E4194" s="1690"/>
      <c r="F4194" s="1690"/>
      <c r="G4194" s="1690"/>
      <c r="H4194" s="1690"/>
      <c r="I4194" s="1690"/>
      <c r="J4194" s="1690"/>
      <c r="K4194" s="1690"/>
      <c r="L4194" s="1690"/>
      <c r="M4194" s="1690"/>
    </row>
    <row r="4195" spans="1:13">
      <c r="A4195" s="1691" t="s">
        <v>3134</v>
      </c>
      <c r="B4195" s="1683"/>
      <c r="C4195" s="1683"/>
      <c r="D4195" s="1683"/>
      <c r="E4195" s="1683"/>
      <c r="F4195" s="1683"/>
      <c r="G4195" s="1683"/>
      <c r="H4195" s="1683"/>
      <c r="I4195" s="1683"/>
      <c r="J4195" s="1683"/>
      <c r="K4195" s="1683"/>
      <c r="L4195" s="1683"/>
      <c r="M4195" s="1683"/>
    </row>
    <row r="4196" spans="1:13">
      <c r="A4196" s="620" t="s">
        <v>910</v>
      </c>
      <c r="B4196" s="621" t="s">
        <v>1029</v>
      </c>
      <c r="C4196" s="620" t="s">
        <v>1030</v>
      </c>
      <c r="D4196" s="620" t="s">
        <v>1030</v>
      </c>
      <c r="E4196" s="620" t="s">
        <v>1031</v>
      </c>
      <c r="F4196" s="1657" t="s">
        <v>1032</v>
      </c>
      <c r="G4196" s="1658"/>
      <c r="H4196" s="622" t="s">
        <v>1033</v>
      </c>
      <c r="I4196" s="623" t="s">
        <v>1034</v>
      </c>
      <c r="J4196" s="620" t="s">
        <v>1035</v>
      </c>
      <c r="K4196" s="620" t="s">
        <v>1036</v>
      </c>
      <c r="L4196" s="620" t="s">
        <v>1037</v>
      </c>
      <c r="M4196" s="624" t="s">
        <v>1038</v>
      </c>
    </row>
    <row r="4197" spans="1:13">
      <c r="A4197" s="625"/>
      <c r="B4197" s="626" t="s">
        <v>1039</v>
      </c>
      <c r="C4197" s="625" t="s">
        <v>1040</v>
      </c>
      <c r="D4197" s="625" t="s">
        <v>1041</v>
      </c>
      <c r="E4197" s="625" t="s">
        <v>1042</v>
      </c>
      <c r="F4197" s="1659" t="s">
        <v>1043</v>
      </c>
      <c r="G4197" s="1660"/>
      <c r="H4197" s="627" t="s">
        <v>1044</v>
      </c>
      <c r="I4197" s="625" t="s">
        <v>6</v>
      </c>
      <c r="J4197" s="628" t="s">
        <v>1045</v>
      </c>
      <c r="K4197" s="629" t="s">
        <v>1046</v>
      </c>
      <c r="L4197" s="625" t="s">
        <v>1047</v>
      </c>
      <c r="M4197" s="628" t="s">
        <v>1048</v>
      </c>
    </row>
    <row r="4198" spans="1:13">
      <c r="A4198" s="625"/>
      <c r="B4198" s="626" t="s">
        <v>1049</v>
      </c>
      <c r="C4198" s="625"/>
      <c r="D4198" s="625"/>
      <c r="E4198" s="625"/>
      <c r="F4198" s="630" t="s">
        <v>1050</v>
      </c>
      <c r="G4198" s="630" t="s">
        <v>1051</v>
      </c>
      <c r="H4198" s="631" t="s">
        <v>1052</v>
      </c>
      <c r="I4198" s="629" t="s">
        <v>1053</v>
      </c>
      <c r="J4198" s="625" t="s">
        <v>6</v>
      </c>
      <c r="K4198" s="629"/>
      <c r="L4198" s="625" t="s">
        <v>1054</v>
      </c>
      <c r="M4198" s="632"/>
    </row>
    <row r="4199" spans="1:13">
      <c r="A4199" s="625"/>
      <c r="B4199" s="626"/>
      <c r="C4199" s="625"/>
      <c r="D4199" s="625"/>
      <c r="E4199" s="625"/>
      <c r="F4199" s="633" t="s">
        <v>1055</v>
      </c>
      <c r="G4199" s="634" t="s">
        <v>1055</v>
      </c>
      <c r="H4199" s="628" t="s">
        <v>1056</v>
      </c>
      <c r="I4199" s="629" t="s">
        <v>1057</v>
      </c>
      <c r="J4199" s="625" t="s">
        <v>1058</v>
      </c>
      <c r="K4199" s="635"/>
      <c r="L4199" s="636" t="s">
        <v>1059</v>
      </c>
      <c r="M4199" s="632"/>
    </row>
    <row r="4200" spans="1:13" ht="76.5">
      <c r="A4200" s="1185">
        <v>1</v>
      </c>
      <c r="B4200" s="739" t="s">
        <v>3135</v>
      </c>
      <c r="C4200" s="1049" t="s">
        <v>3136</v>
      </c>
      <c r="D4200" s="803" t="s">
        <v>3137</v>
      </c>
      <c r="E4200" s="1186" t="s">
        <v>3138</v>
      </c>
      <c r="F4200" s="902">
        <v>13</v>
      </c>
      <c r="G4200" s="1187"/>
      <c r="H4200" s="862"/>
      <c r="I4200" s="1187">
        <v>13</v>
      </c>
      <c r="J4200" s="862"/>
      <c r="K4200" s="1187">
        <v>12</v>
      </c>
      <c r="L4200" s="862"/>
      <c r="M4200" s="803" t="s">
        <v>3139</v>
      </c>
    </row>
    <row r="4201" spans="1:13" ht="102">
      <c r="A4201" s="1188">
        <v>2</v>
      </c>
      <c r="B4201" s="693" t="s">
        <v>3140</v>
      </c>
      <c r="C4201" s="693" t="s">
        <v>3141</v>
      </c>
      <c r="D4201" s="807" t="s">
        <v>3142</v>
      </c>
      <c r="E4201" s="861" t="s">
        <v>3143</v>
      </c>
      <c r="F4201" s="728">
        <v>8</v>
      </c>
      <c r="G4201" s="1053"/>
      <c r="H4201" s="728"/>
      <c r="I4201" s="1053">
        <v>8</v>
      </c>
      <c r="J4201" s="728"/>
      <c r="K4201" s="1053">
        <v>16.8</v>
      </c>
      <c r="L4201" s="728"/>
      <c r="M4201" s="852" t="s">
        <v>3144</v>
      </c>
    </row>
    <row r="4202" spans="1:13" ht="51">
      <c r="A4202" s="1189">
        <v>3</v>
      </c>
      <c r="B4202" s="742" t="s">
        <v>3145</v>
      </c>
      <c r="C4202" s="731" t="s">
        <v>2602</v>
      </c>
      <c r="D4202" s="742" t="s">
        <v>3146</v>
      </c>
      <c r="E4202" s="731" t="s">
        <v>3147</v>
      </c>
      <c r="F4202" s="1060" t="s">
        <v>1077</v>
      </c>
      <c r="G4202" s="732"/>
      <c r="H4202" s="1060"/>
      <c r="I4202" s="732">
        <v>13</v>
      </c>
      <c r="J4202" s="1060">
        <v>23</v>
      </c>
      <c r="K4202" s="732"/>
      <c r="L4202" s="1060">
        <v>20</v>
      </c>
      <c r="M4202" s="1137" t="s">
        <v>3148</v>
      </c>
    </row>
    <row r="4203" spans="1:13" ht="51">
      <c r="A4203" s="1190">
        <v>4</v>
      </c>
      <c r="B4203" s="739" t="s">
        <v>3084</v>
      </c>
      <c r="C4203" s="1049" t="s">
        <v>1281</v>
      </c>
      <c r="D4203" s="739" t="s">
        <v>3149</v>
      </c>
      <c r="E4203" s="1080" t="s">
        <v>3150</v>
      </c>
      <c r="F4203" s="862">
        <v>0.3</v>
      </c>
      <c r="G4203" s="728"/>
      <c r="H4203" s="728"/>
      <c r="I4203" s="728">
        <v>1.2</v>
      </c>
      <c r="J4203" s="862"/>
      <c r="K4203" s="1187">
        <v>2</v>
      </c>
      <c r="L4203" s="862"/>
      <c r="M4203" s="1186" t="s">
        <v>3151</v>
      </c>
    </row>
    <row r="4204" spans="1:13" ht="63.75">
      <c r="A4204" s="1189">
        <v>5</v>
      </c>
      <c r="B4204" s="638" t="s">
        <v>3152</v>
      </c>
      <c r="C4204" s="1080" t="s">
        <v>3153</v>
      </c>
      <c r="D4204" s="739" t="s">
        <v>3154</v>
      </c>
      <c r="E4204" s="693" t="s">
        <v>3155</v>
      </c>
      <c r="F4204" s="728">
        <v>0.2</v>
      </c>
      <c r="G4204" s="732"/>
      <c r="H4204" s="1060">
        <v>5</v>
      </c>
      <c r="I4204" s="732">
        <v>2.5</v>
      </c>
      <c r="J4204" s="728"/>
      <c r="K4204" s="728">
        <v>2.5</v>
      </c>
      <c r="L4204" s="728"/>
      <c r="M4204" s="739" t="s">
        <v>3156</v>
      </c>
    </row>
    <row r="4205" spans="1:13" ht="76.5">
      <c r="A4205" s="1188">
        <v>6</v>
      </c>
      <c r="B4205" s="693" t="s">
        <v>3157</v>
      </c>
      <c r="C4205" s="861" t="s">
        <v>3158</v>
      </c>
      <c r="D4205" s="693" t="s">
        <v>3159</v>
      </c>
      <c r="E4205" s="1055" t="s">
        <v>3160</v>
      </c>
      <c r="F4205" s="696">
        <v>1.5</v>
      </c>
      <c r="G4205" s="1053"/>
      <c r="H4205" s="728">
        <v>5</v>
      </c>
      <c r="I4205" s="1053">
        <v>2</v>
      </c>
      <c r="J4205" s="728"/>
      <c r="K4205" s="1053">
        <v>2.5</v>
      </c>
      <c r="L4205" s="728"/>
      <c r="M4205" s="852" t="s">
        <v>3161</v>
      </c>
    </row>
    <row r="4206" spans="1:13" ht="51">
      <c r="A4206" s="1191">
        <v>7</v>
      </c>
      <c r="B4206" s="970" t="s">
        <v>3162</v>
      </c>
      <c r="C4206" s="970" t="s">
        <v>3163</v>
      </c>
      <c r="D4206" s="906" t="s">
        <v>3164</v>
      </c>
      <c r="E4206" s="1192" t="s">
        <v>3165</v>
      </c>
      <c r="F4206" s="907" t="s">
        <v>1077</v>
      </c>
      <c r="G4206" s="1193"/>
      <c r="H4206" s="1194" t="s">
        <v>1077</v>
      </c>
      <c r="I4206" s="1193" t="s">
        <v>1077</v>
      </c>
      <c r="J4206" s="1194"/>
      <c r="K4206" s="1193" t="s">
        <v>1077</v>
      </c>
      <c r="L4206" s="1194"/>
      <c r="M4206" s="1007" t="s">
        <v>3166</v>
      </c>
    </row>
    <row r="4207" spans="1:13">
      <c r="A4207" s="1676" t="s">
        <v>907</v>
      </c>
      <c r="B4207" s="1676"/>
      <c r="C4207" s="1676"/>
      <c r="D4207" s="1676"/>
      <c r="E4207" s="1676"/>
      <c r="F4207" s="1676"/>
      <c r="G4207" s="1676"/>
      <c r="H4207" s="1676"/>
      <c r="I4207" s="1676"/>
      <c r="J4207" s="1676"/>
      <c r="K4207" s="1676"/>
      <c r="L4207" s="1676"/>
      <c r="M4207" s="1676"/>
    </row>
    <row r="4208" spans="1:13">
      <c r="A4208" s="1676" t="s">
        <v>908</v>
      </c>
      <c r="B4208" s="1676"/>
      <c r="C4208" s="1676"/>
      <c r="D4208" s="1676"/>
      <c r="E4208" s="1676"/>
      <c r="F4208" s="1676"/>
      <c r="G4208" s="1676"/>
      <c r="H4208" s="1676"/>
      <c r="I4208" s="1676"/>
      <c r="J4208" s="1676"/>
      <c r="K4208" s="1676"/>
      <c r="L4208" s="1676"/>
      <c r="M4208" s="1676"/>
    </row>
    <row r="4209" spans="1:13">
      <c r="A4209" s="1655" t="s">
        <v>1233</v>
      </c>
      <c r="B4209" s="1655"/>
      <c r="C4209" s="1655"/>
      <c r="D4209" s="1655"/>
      <c r="E4209" s="1655"/>
      <c r="F4209" s="1655"/>
      <c r="G4209" s="1655"/>
      <c r="H4209" s="1655"/>
      <c r="I4209" s="1655"/>
      <c r="J4209" s="1655"/>
      <c r="K4209" s="1655"/>
      <c r="L4209" s="1655"/>
      <c r="M4209" s="1655"/>
    </row>
    <row r="4210" spans="1:13">
      <c r="A4210" s="1690" t="s">
        <v>3133</v>
      </c>
      <c r="B4210" s="1690"/>
      <c r="C4210" s="1690"/>
      <c r="D4210" s="1690"/>
      <c r="E4210" s="1690"/>
      <c r="F4210" s="1690"/>
      <c r="G4210" s="1690"/>
      <c r="H4210" s="1690"/>
      <c r="I4210" s="1690"/>
      <c r="J4210" s="1690"/>
      <c r="K4210" s="1690"/>
      <c r="L4210" s="1690"/>
      <c r="M4210" s="1690"/>
    </row>
    <row r="4211" spans="1:13">
      <c r="A4211" s="1691" t="s">
        <v>3134</v>
      </c>
      <c r="B4211" s="1683"/>
      <c r="C4211" s="1683"/>
      <c r="D4211" s="1683"/>
      <c r="E4211" s="1683"/>
      <c r="F4211" s="1683"/>
      <c r="G4211" s="1683"/>
      <c r="H4211" s="1683"/>
      <c r="I4211" s="1683"/>
      <c r="J4211" s="1683"/>
      <c r="K4211" s="1683"/>
      <c r="L4211" s="1683"/>
      <c r="M4211" s="1683"/>
    </row>
    <row r="4212" spans="1:13">
      <c r="A4212" s="620" t="s">
        <v>910</v>
      </c>
      <c r="B4212" s="621" t="s">
        <v>1029</v>
      </c>
      <c r="C4212" s="620" t="s">
        <v>1030</v>
      </c>
      <c r="D4212" s="620" t="s">
        <v>1030</v>
      </c>
      <c r="E4212" s="620" t="s">
        <v>1031</v>
      </c>
      <c r="F4212" s="1657" t="s">
        <v>1032</v>
      </c>
      <c r="G4212" s="1658"/>
      <c r="H4212" s="622" t="s">
        <v>1033</v>
      </c>
      <c r="I4212" s="623" t="s">
        <v>1034</v>
      </c>
      <c r="J4212" s="620" t="s">
        <v>1035</v>
      </c>
      <c r="K4212" s="620" t="s">
        <v>1036</v>
      </c>
      <c r="L4212" s="620" t="s">
        <v>1037</v>
      </c>
      <c r="M4212" s="624" t="s">
        <v>1038</v>
      </c>
    </row>
    <row r="4213" spans="1:13">
      <c r="A4213" s="625"/>
      <c r="B4213" s="626" t="s">
        <v>1039</v>
      </c>
      <c r="C4213" s="625" t="s">
        <v>1040</v>
      </c>
      <c r="D4213" s="625" t="s">
        <v>1041</v>
      </c>
      <c r="E4213" s="625" t="s">
        <v>1042</v>
      </c>
      <c r="F4213" s="1659" t="s">
        <v>1043</v>
      </c>
      <c r="G4213" s="1660"/>
      <c r="H4213" s="627" t="s">
        <v>1044</v>
      </c>
      <c r="I4213" s="625" t="s">
        <v>6</v>
      </c>
      <c r="J4213" s="628" t="s">
        <v>1045</v>
      </c>
      <c r="K4213" s="629" t="s">
        <v>1046</v>
      </c>
      <c r="L4213" s="625" t="s">
        <v>1047</v>
      </c>
      <c r="M4213" s="628" t="s">
        <v>1048</v>
      </c>
    </row>
    <row r="4214" spans="1:13">
      <c r="A4214" s="625"/>
      <c r="B4214" s="626" t="s">
        <v>1049</v>
      </c>
      <c r="C4214" s="625"/>
      <c r="D4214" s="625"/>
      <c r="E4214" s="625"/>
      <c r="F4214" s="630" t="s">
        <v>1050</v>
      </c>
      <c r="G4214" s="630" t="s">
        <v>1051</v>
      </c>
      <c r="H4214" s="631" t="s">
        <v>1052</v>
      </c>
      <c r="I4214" s="629" t="s">
        <v>1053</v>
      </c>
      <c r="J4214" s="625" t="s">
        <v>6</v>
      </c>
      <c r="K4214" s="629"/>
      <c r="L4214" s="625" t="s">
        <v>1054</v>
      </c>
      <c r="M4214" s="632"/>
    </row>
    <row r="4215" spans="1:13">
      <c r="A4215" s="670"/>
      <c r="B4215" s="967"/>
      <c r="C4215" s="670"/>
      <c r="D4215" s="670"/>
      <c r="E4215" s="670"/>
      <c r="F4215" s="1024" t="s">
        <v>1055</v>
      </c>
      <c r="G4215" s="1025" t="s">
        <v>1055</v>
      </c>
      <c r="H4215" s="671" t="s">
        <v>1056</v>
      </c>
      <c r="I4215" s="1026" t="s">
        <v>1057</v>
      </c>
      <c r="J4215" s="670" t="s">
        <v>1058</v>
      </c>
      <c r="K4215" s="1027"/>
      <c r="L4215" s="1028" t="s">
        <v>1059</v>
      </c>
      <c r="M4215" s="1029"/>
    </row>
    <row r="4216" spans="1:13" ht="89.25">
      <c r="A4216" s="1189">
        <v>8</v>
      </c>
      <c r="B4216" s="742" t="s">
        <v>3167</v>
      </c>
      <c r="C4216" s="731" t="s">
        <v>1854</v>
      </c>
      <c r="D4216" s="920" t="s">
        <v>3168</v>
      </c>
      <c r="E4216" s="1137" t="s">
        <v>3169</v>
      </c>
      <c r="F4216" s="1195">
        <v>0.5</v>
      </c>
      <c r="G4216" s="732"/>
      <c r="H4216" s="1060">
        <v>1</v>
      </c>
      <c r="I4216" s="732">
        <v>3</v>
      </c>
      <c r="J4216" s="1060"/>
      <c r="K4216" s="732">
        <v>3</v>
      </c>
      <c r="L4216" s="1060"/>
      <c r="M4216" s="920" t="s">
        <v>3170</v>
      </c>
    </row>
    <row r="4217" spans="1:13" ht="51">
      <c r="A4217" s="792">
        <v>9</v>
      </c>
      <c r="B4217" s="1082" t="s">
        <v>3171</v>
      </c>
      <c r="C4217" s="861" t="s">
        <v>3172</v>
      </c>
      <c r="D4217" s="693" t="s">
        <v>3173</v>
      </c>
      <c r="E4217" s="861" t="s">
        <v>3174</v>
      </c>
      <c r="F4217" s="696">
        <v>0.5</v>
      </c>
      <c r="G4217" s="728"/>
      <c r="H4217" s="728">
        <v>5.2</v>
      </c>
      <c r="I4217" s="1053">
        <v>89.2</v>
      </c>
      <c r="J4217" s="728"/>
      <c r="K4217" s="1053">
        <v>6</v>
      </c>
      <c r="L4217" s="728"/>
      <c r="M4217" s="693" t="s">
        <v>3175</v>
      </c>
    </row>
    <row r="4218" spans="1:13" ht="15">
      <c r="A4218" s="1101"/>
      <c r="B4218" s="576"/>
      <c r="C4218" s="735" t="s">
        <v>6</v>
      </c>
      <c r="D4218" s="593"/>
      <c r="E4218" s="1196"/>
      <c r="F4218" s="1197">
        <f>SUM(F4200:F4217)</f>
        <v>24</v>
      </c>
      <c r="G4218" s="1197">
        <f>SUM(G4201:G4217)</f>
        <v>0</v>
      </c>
      <c r="H4218" s="1197">
        <f>SUM(H4201:H4217)</f>
        <v>16.2</v>
      </c>
      <c r="I4218" s="1197">
        <f>SUM(I4201:I4217)</f>
        <v>118.9</v>
      </c>
      <c r="J4218" s="1197">
        <f>SUM(J4201:J4217)</f>
        <v>23</v>
      </c>
      <c r="K4218" s="1198"/>
      <c r="L4218" s="593"/>
      <c r="M4218" s="1047"/>
    </row>
    <row r="4219" spans="1:13" ht="15">
      <c r="A4219" s="725"/>
      <c r="B4219" s="738"/>
      <c r="C4219" s="736"/>
      <c r="D4219" s="595"/>
      <c r="E4219" s="595"/>
      <c r="F4219" s="1199"/>
      <c r="G4219" s="1199"/>
      <c r="H4219" s="1199"/>
      <c r="I4219" s="1199"/>
      <c r="J4219" s="1199"/>
      <c r="K4219" s="1011"/>
      <c r="L4219" s="595"/>
      <c r="M4219" s="595"/>
    </row>
    <row r="4220" spans="1:13" ht="15">
      <c r="A4220" s="725"/>
      <c r="B4220" s="738"/>
      <c r="C4220" s="736"/>
      <c r="D4220" s="595"/>
      <c r="E4220" s="595"/>
      <c r="F4220" s="1199"/>
      <c r="G4220" s="1199"/>
      <c r="H4220" s="1199"/>
      <c r="I4220" s="1199"/>
      <c r="J4220" s="1199"/>
      <c r="K4220" s="1011"/>
      <c r="L4220" s="595"/>
      <c r="M4220" s="595"/>
    </row>
    <row r="4221" spans="1:13" ht="15">
      <c r="A4221" s="725"/>
      <c r="B4221" s="738"/>
      <c r="C4221" s="736"/>
      <c r="D4221" s="595"/>
      <c r="E4221" s="595"/>
      <c r="F4221" s="1199"/>
      <c r="G4221" s="1199"/>
      <c r="H4221" s="1199"/>
      <c r="I4221" s="1199"/>
      <c r="J4221" s="1199"/>
      <c r="K4221" s="1011"/>
      <c r="L4221" s="595"/>
      <c r="M4221" s="595"/>
    </row>
    <row r="4222" spans="1:13" ht="15">
      <c r="A4222" s="725"/>
      <c r="B4222" s="738"/>
      <c r="C4222" s="736"/>
      <c r="D4222" s="595"/>
      <c r="E4222" s="595"/>
      <c r="F4222" s="1199"/>
      <c r="G4222" s="1199"/>
      <c r="H4222" s="1199"/>
      <c r="I4222" s="1199"/>
      <c r="J4222" s="1199"/>
      <c r="K4222" s="1011"/>
      <c r="L4222" s="595"/>
      <c r="M4222" s="595"/>
    </row>
    <row r="4223" spans="1:13" ht="15">
      <c r="A4223" s="725"/>
      <c r="B4223" s="738"/>
      <c r="C4223" s="736"/>
      <c r="D4223" s="595"/>
      <c r="E4223" s="595"/>
      <c r="F4223" s="1199"/>
      <c r="G4223" s="1199"/>
      <c r="H4223" s="1199"/>
      <c r="I4223" s="1199"/>
      <c r="J4223" s="1199"/>
      <c r="K4223" s="1011"/>
      <c r="L4223" s="595"/>
      <c r="M4223" s="595"/>
    </row>
    <row r="4224" spans="1:13" ht="15">
      <c r="A4224" s="725"/>
      <c r="B4224" s="738"/>
      <c r="C4224" s="736"/>
      <c r="D4224" s="595"/>
      <c r="E4224" s="595"/>
      <c r="F4224" s="1199"/>
      <c r="G4224" s="1199"/>
      <c r="H4224" s="1199"/>
      <c r="I4224" s="1199"/>
      <c r="J4224" s="1199"/>
      <c r="K4224" s="1011"/>
      <c r="L4224" s="595"/>
      <c r="M4224" s="595"/>
    </row>
    <row r="4225" spans="1:13" ht="15">
      <c r="A4225" s="725"/>
      <c r="B4225" s="738"/>
      <c r="C4225" s="736"/>
      <c r="D4225" s="595"/>
      <c r="E4225" s="595"/>
      <c r="F4225" s="1199"/>
      <c r="G4225" s="1199"/>
      <c r="H4225" s="1199"/>
      <c r="I4225" s="1199"/>
      <c r="J4225" s="1199"/>
      <c r="K4225" s="1011"/>
      <c r="L4225" s="595"/>
      <c r="M4225" s="595"/>
    </row>
    <row r="4226" spans="1:13" ht="15">
      <c r="A4226" s="725"/>
      <c r="B4226" s="738"/>
      <c r="C4226" s="736"/>
      <c r="D4226" s="595"/>
      <c r="E4226" s="595"/>
      <c r="F4226" s="1199"/>
      <c r="G4226" s="1199"/>
      <c r="H4226" s="1199"/>
      <c r="I4226" s="1199"/>
      <c r="J4226" s="1199"/>
      <c r="K4226" s="1011"/>
      <c r="L4226" s="595"/>
      <c r="M4226" s="595"/>
    </row>
    <row r="4227" spans="1:13" ht="15">
      <c r="A4227" s="725"/>
      <c r="B4227" s="738"/>
      <c r="C4227" s="736"/>
      <c r="D4227" s="595"/>
      <c r="E4227" s="595"/>
      <c r="F4227" s="1199"/>
      <c r="G4227" s="1199"/>
      <c r="H4227" s="1199"/>
      <c r="I4227" s="1199"/>
      <c r="J4227" s="1199"/>
      <c r="K4227" s="1011"/>
      <c r="L4227" s="595"/>
      <c r="M4227" s="595"/>
    </row>
    <row r="4228" spans="1:13" ht="15">
      <c r="A4228" s="725"/>
      <c r="B4228" s="738"/>
      <c r="C4228" s="736"/>
      <c r="D4228" s="595"/>
      <c r="E4228" s="595"/>
      <c r="F4228" s="1199"/>
      <c r="G4228" s="1199"/>
      <c r="H4228" s="1199"/>
      <c r="I4228" s="1199"/>
      <c r="J4228" s="1199"/>
      <c r="K4228" s="1011"/>
      <c r="L4228" s="595"/>
      <c r="M4228" s="595"/>
    </row>
    <row r="4229" spans="1:13" ht="15">
      <c r="A4229" s="725"/>
      <c r="B4229" s="738"/>
      <c r="C4229" s="736"/>
      <c r="D4229" s="595"/>
      <c r="E4229" s="595"/>
      <c r="F4229" s="1199"/>
      <c r="G4229" s="1199"/>
      <c r="H4229" s="1199"/>
      <c r="I4229" s="1199"/>
      <c r="J4229" s="1199"/>
      <c r="K4229" s="1011"/>
      <c r="L4229" s="595"/>
      <c r="M4229" s="595"/>
    </row>
    <row r="4230" spans="1:13" ht="15">
      <c r="A4230" s="725"/>
      <c r="B4230" s="738"/>
      <c r="C4230" s="736"/>
      <c r="D4230" s="595"/>
      <c r="E4230" s="595"/>
      <c r="F4230" s="1199"/>
      <c r="G4230" s="1199"/>
      <c r="H4230" s="1199"/>
      <c r="I4230" s="1199"/>
      <c r="J4230" s="1199"/>
      <c r="K4230" s="1011"/>
      <c r="L4230" s="595"/>
      <c r="M4230" s="595"/>
    </row>
    <row r="4231" spans="1:13" ht="15">
      <c r="A4231" s="725"/>
      <c r="B4231" s="738"/>
      <c r="C4231" s="736"/>
      <c r="D4231" s="595"/>
      <c r="E4231" s="595"/>
      <c r="F4231" s="1199"/>
      <c r="G4231" s="1199"/>
      <c r="H4231" s="1199"/>
      <c r="I4231" s="1199"/>
      <c r="J4231" s="1199"/>
      <c r="K4231" s="1011"/>
      <c r="L4231" s="595"/>
      <c r="M4231" s="595"/>
    </row>
    <row r="4232" spans="1:13" ht="15">
      <c r="A4232" s="725"/>
      <c r="B4232" s="738"/>
      <c r="C4232" s="736"/>
      <c r="D4232" s="595"/>
      <c r="E4232" s="595"/>
      <c r="F4232" s="1199"/>
      <c r="G4232" s="1199"/>
      <c r="H4232" s="1199"/>
      <c r="I4232" s="1199"/>
      <c r="J4232" s="1199"/>
      <c r="K4232" s="1011"/>
      <c r="L4232" s="595"/>
      <c r="M4232" s="595"/>
    </row>
    <row r="4233" spans="1:13" ht="15">
      <c r="A4233" s="725"/>
      <c r="B4233" s="738"/>
      <c r="C4233" s="736"/>
      <c r="D4233" s="595"/>
      <c r="E4233" s="595"/>
      <c r="F4233" s="1199"/>
      <c r="G4233" s="1199"/>
      <c r="H4233" s="1199"/>
      <c r="I4233" s="1199"/>
      <c r="J4233" s="1199"/>
      <c r="K4233" s="1011"/>
      <c r="L4233" s="595"/>
      <c r="M4233" s="595"/>
    </row>
    <row r="4234" spans="1:13" ht="15">
      <c r="A4234" s="725"/>
      <c r="B4234" s="738"/>
      <c r="C4234" s="736"/>
      <c r="D4234" s="595"/>
      <c r="E4234" s="595"/>
      <c r="F4234" s="1199"/>
      <c r="G4234" s="1199"/>
      <c r="H4234" s="1199"/>
      <c r="I4234" s="1199"/>
      <c r="J4234" s="1199"/>
      <c r="K4234" s="1011"/>
      <c r="L4234" s="595"/>
      <c r="M4234" s="595"/>
    </row>
    <row r="4235" spans="1:13" ht="15">
      <c r="A4235" s="725"/>
      <c r="B4235" s="738"/>
      <c r="C4235" s="736"/>
      <c r="D4235" s="595"/>
      <c r="E4235" s="595"/>
      <c r="F4235" s="1199"/>
      <c r="G4235" s="1199"/>
      <c r="H4235" s="1199"/>
      <c r="I4235" s="1199"/>
      <c r="J4235" s="1199"/>
      <c r="K4235" s="1011"/>
      <c r="L4235" s="595"/>
      <c r="M4235" s="595"/>
    </row>
    <row r="4236" spans="1:13" ht="15">
      <c r="A4236" s="725"/>
      <c r="B4236" s="738"/>
      <c r="C4236" s="736"/>
      <c r="D4236" s="595"/>
      <c r="E4236" s="595"/>
      <c r="F4236" s="1199"/>
      <c r="G4236" s="1199"/>
      <c r="H4236" s="1199"/>
      <c r="I4236" s="1199"/>
      <c r="J4236" s="1199"/>
      <c r="K4236" s="1011"/>
      <c r="L4236" s="595"/>
      <c r="M4236" s="595"/>
    </row>
    <row r="4237" spans="1:13" ht="15">
      <c r="A4237" s="725"/>
      <c r="B4237" s="738"/>
      <c r="C4237" s="736"/>
      <c r="D4237" s="595"/>
      <c r="E4237" s="595"/>
      <c r="F4237" s="1199"/>
      <c r="G4237" s="1199"/>
      <c r="H4237" s="1199"/>
      <c r="I4237" s="1199"/>
      <c r="J4237" s="1199"/>
      <c r="K4237" s="1011"/>
      <c r="L4237" s="595"/>
      <c r="M4237" s="595"/>
    </row>
    <row r="4238" spans="1:13" ht="15">
      <c r="A4238" s="725"/>
      <c r="B4238" s="738"/>
      <c r="C4238" s="736"/>
      <c r="D4238" s="595"/>
      <c r="E4238" s="595"/>
      <c r="F4238" s="1199"/>
      <c r="G4238" s="1199"/>
      <c r="H4238" s="1199"/>
      <c r="I4238" s="1199"/>
      <c r="J4238" s="1199"/>
      <c r="K4238" s="1011"/>
      <c r="L4238" s="595"/>
      <c r="M4238" s="595"/>
    </row>
    <row r="4239" spans="1:13" ht="15">
      <c r="A4239" s="725"/>
      <c r="B4239" s="738"/>
      <c r="C4239" s="736"/>
      <c r="D4239" s="595"/>
      <c r="E4239" s="595"/>
      <c r="F4239" s="1199"/>
      <c r="G4239" s="1199"/>
      <c r="H4239" s="1199"/>
      <c r="I4239" s="1199"/>
      <c r="J4239" s="1199"/>
      <c r="K4239" s="1011"/>
      <c r="L4239" s="595"/>
      <c r="M4239" s="595"/>
    </row>
    <row r="4240" spans="1:13">
      <c r="A4240" s="1676" t="s">
        <v>907</v>
      </c>
      <c r="B4240" s="1676"/>
      <c r="C4240" s="1676"/>
      <c r="D4240" s="1676"/>
      <c r="E4240" s="1676"/>
      <c r="F4240" s="1676"/>
      <c r="G4240" s="1676"/>
      <c r="H4240" s="1676"/>
      <c r="I4240" s="1676"/>
      <c r="J4240" s="1676"/>
      <c r="K4240" s="1676"/>
      <c r="L4240" s="1676"/>
      <c r="M4240" s="1676"/>
    </row>
    <row r="4241" spans="1:13">
      <c r="A4241" s="1676" t="s">
        <v>908</v>
      </c>
      <c r="B4241" s="1676"/>
      <c r="C4241" s="1676"/>
      <c r="D4241" s="1676"/>
      <c r="E4241" s="1676"/>
      <c r="F4241" s="1676"/>
      <c r="G4241" s="1676"/>
      <c r="H4241" s="1676"/>
      <c r="I4241" s="1676"/>
      <c r="J4241" s="1676"/>
      <c r="K4241" s="1676"/>
      <c r="L4241" s="1676"/>
      <c r="M4241" s="1676"/>
    </row>
    <row r="4242" spans="1:13">
      <c r="A4242" s="1655" t="s">
        <v>1233</v>
      </c>
      <c r="B4242" s="1655"/>
      <c r="C4242" s="1655"/>
      <c r="D4242" s="1655"/>
      <c r="E4242" s="1655"/>
      <c r="F4242" s="1655"/>
      <c r="G4242" s="1655"/>
      <c r="H4242" s="1655"/>
      <c r="I4242" s="1655"/>
      <c r="J4242" s="1655"/>
      <c r="K4242" s="1655"/>
      <c r="L4242" s="1655"/>
      <c r="M4242" s="1655"/>
    </row>
    <row r="4243" spans="1:13">
      <c r="A4243" s="1690" t="s">
        <v>3176</v>
      </c>
      <c r="B4243" s="1690"/>
      <c r="C4243" s="1690"/>
      <c r="D4243" s="1690"/>
      <c r="E4243" s="1690"/>
      <c r="F4243" s="1690"/>
      <c r="G4243" s="1690"/>
      <c r="H4243" s="1690"/>
      <c r="I4243" s="1690"/>
      <c r="J4243" s="1690"/>
      <c r="K4243" s="1690"/>
      <c r="L4243" s="1690"/>
      <c r="M4243" s="1690"/>
    </row>
    <row r="4244" spans="1:13">
      <c r="A4244" s="1691" t="s">
        <v>3177</v>
      </c>
      <c r="B4244" s="1683"/>
      <c r="C4244" s="1683"/>
      <c r="D4244" s="1683"/>
      <c r="E4244" s="1683"/>
      <c r="F4244" s="1683"/>
      <c r="G4244" s="1683"/>
      <c r="H4244" s="1683"/>
      <c r="I4244" s="1683"/>
      <c r="J4244" s="1683"/>
      <c r="K4244" s="1683"/>
      <c r="L4244" s="1683"/>
      <c r="M4244" s="1683"/>
    </row>
    <row r="4245" spans="1:13">
      <c r="A4245" s="620" t="s">
        <v>910</v>
      </c>
      <c r="B4245" s="621" t="s">
        <v>1029</v>
      </c>
      <c r="C4245" s="620" t="s">
        <v>1030</v>
      </c>
      <c r="D4245" s="620" t="s">
        <v>1030</v>
      </c>
      <c r="E4245" s="620" t="s">
        <v>1031</v>
      </c>
      <c r="F4245" s="1657" t="s">
        <v>1032</v>
      </c>
      <c r="G4245" s="1658"/>
      <c r="H4245" s="622" t="s">
        <v>1033</v>
      </c>
      <c r="I4245" s="623" t="s">
        <v>1034</v>
      </c>
      <c r="J4245" s="620" t="s">
        <v>1035</v>
      </c>
      <c r="K4245" s="620" t="s">
        <v>1036</v>
      </c>
      <c r="L4245" s="620" t="s">
        <v>1037</v>
      </c>
      <c r="M4245" s="624" t="s">
        <v>1038</v>
      </c>
    </row>
    <row r="4246" spans="1:13">
      <c r="A4246" s="625"/>
      <c r="B4246" s="626" t="s">
        <v>1039</v>
      </c>
      <c r="C4246" s="625" t="s">
        <v>1040</v>
      </c>
      <c r="D4246" s="625" t="s">
        <v>1041</v>
      </c>
      <c r="E4246" s="625" t="s">
        <v>1042</v>
      </c>
      <c r="F4246" s="1659" t="s">
        <v>1043</v>
      </c>
      <c r="G4246" s="1660"/>
      <c r="H4246" s="627" t="s">
        <v>1044</v>
      </c>
      <c r="I4246" s="625" t="s">
        <v>6</v>
      </c>
      <c r="J4246" s="628" t="s">
        <v>1045</v>
      </c>
      <c r="K4246" s="629" t="s">
        <v>1046</v>
      </c>
      <c r="L4246" s="625" t="s">
        <v>1047</v>
      </c>
      <c r="M4246" s="628" t="s">
        <v>1048</v>
      </c>
    </row>
    <row r="4247" spans="1:13">
      <c r="A4247" s="625"/>
      <c r="B4247" s="626" t="s">
        <v>1049</v>
      </c>
      <c r="C4247" s="625"/>
      <c r="D4247" s="625"/>
      <c r="E4247" s="625"/>
      <c r="F4247" s="630" t="s">
        <v>1050</v>
      </c>
      <c r="G4247" s="630" t="s">
        <v>1051</v>
      </c>
      <c r="H4247" s="631" t="s">
        <v>1052</v>
      </c>
      <c r="I4247" s="629" t="s">
        <v>1053</v>
      </c>
      <c r="J4247" s="625" t="s">
        <v>6</v>
      </c>
      <c r="K4247" s="629"/>
      <c r="L4247" s="625" t="s">
        <v>1054</v>
      </c>
      <c r="M4247" s="632"/>
    </row>
    <row r="4248" spans="1:13">
      <c r="A4248" s="625"/>
      <c r="B4248" s="626"/>
      <c r="C4248" s="625"/>
      <c r="D4248" s="625"/>
      <c r="E4248" s="625"/>
      <c r="F4248" s="633" t="s">
        <v>1055</v>
      </c>
      <c r="G4248" s="634" t="s">
        <v>1055</v>
      </c>
      <c r="H4248" s="628" t="s">
        <v>1056</v>
      </c>
      <c r="I4248" s="629" t="s">
        <v>1057</v>
      </c>
      <c r="J4248" s="625" t="s">
        <v>1058</v>
      </c>
      <c r="K4248" s="635"/>
      <c r="L4248" s="636" t="s">
        <v>1059</v>
      </c>
      <c r="M4248" s="632"/>
    </row>
    <row r="4249" spans="1:13" ht="52.5" customHeight="1">
      <c r="A4249" s="803">
        <v>1</v>
      </c>
      <c r="B4249" s="739" t="s">
        <v>3114</v>
      </c>
      <c r="C4249" s="971" t="s">
        <v>3178</v>
      </c>
      <c r="D4249" s="803" t="s">
        <v>3179</v>
      </c>
      <c r="E4249" s="694" t="s">
        <v>3180</v>
      </c>
      <c r="F4249" s="821" t="s">
        <v>1077</v>
      </c>
      <c r="G4249" s="1200" t="s">
        <v>1273</v>
      </c>
      <c r="H4249" s="1014">
        <v>3</v>
      </c>
      <c r="I4249" s="1014">
        <v>5.5</v>
      </c>
      <c r="J4249" s="1201"/>
      <c r="K4249" s="1014">
        <v>2.5</v>
      </c>
      <c r="L4249" s="1202"/>
      <c r="M4249" s="803" t="s">
        <v>3181</v>
      </c>
    </row>
    <row r="4250" spans="1:13" ht="63.75">
      <c r="A4250" s="920"/>
      <c r="B4250" s="920"/>
      <c r="C4250" s="694" t="s">
        <v>3182</v>
      </c>
      <c r="D4250" s="694" t="s">
        <v>3183</v>
      </c>
      <c r="E4250" s="694" t="s">
        <v>3184</v>
      </c>
      <c r="F4250" s="821">
        <v>1</v>
      </c>
      <c r="G4250" s="1200" t="s">
        <v>1273</v>
      </c>
      <c r="H4250" s="1014">
        <v>15</v>
      </c>
      <c r="I4250" s="1014">
        <v>25</v>
      </c>
      <c r="J4250" s="1201"/>
      <c r="K4250" s="1014">
        <v>10</v>
      </c>
      <c r="L4250" s="1202"/>
      <c r="M4250" s="694" t="s">
        <v>3185</v>
      </c>
    </row>
    <row r="4251" spans="1:13" ht="51">
      <c r="A4251" s="1049">
        <v>2</v>
      </c>
      <c r="B4251" s="739" t="s">
        <v>3186</v>
      </c>
      <c r="C4251" s="807" t="s">
        <v>3187</v>
      </c>
      <c r="D4251" s="694" t="s">
        <v>3188</v>
      </c>
      <c r="E4251" s="694" t="s">
        <v>3189</v>
      </c>
      <c r="F4251" s="1014" t="s">
        <v>1077</v>
      </c>
      <c r="G4251" s="1200" t="s">
        <v>1273</v>
      </c>
      <c r="H4251" s="1014">
        <v>30</v>
      </c>
      <c r="I4251" s="1014">
        <v>55</v>
      </c>
      <c r="J4251" s="1201"/>
      <c r="K4251" s="1014">
        <v>30</v>
      </c>
      <c r="L4251" s="1202"/>
      <c r="M4251" s="694" t="s">
        <v>3190</v>
      </c>
    </row>
    <row r="4252" spans="1:13" ht="38.25">
      <c r="A4252" s="1203"/>
      <c r="B4252" s="742"/>
      <c r="C4252" s="807" t="s">
        <v>3191</v>
      </c>
      <c r="D4252" s="694" t="s">
        <v>3192</v>
      </c>
      <c r="E4252" s="694" t="s">
        <v>3193</v>
      </c>
      <c r="F4252" s="1204" t="s">
        <v>1077</v>
      </c>
      <c r="G4252" s="1200" t="s">
        <v>1273</v>
      </c>
      <c r="H4252" s="1014">
        <v>2.5</v>
      </c>
      <c r="I4252" s="1014">
        <v>4.5</v>
      </c>
      <c r="J4252" s="1201"/>
      <c r="K4252" s="1014">
        <v>2</v>
      </c>
      <c r="L4252" s="1202"/>
      <c r="M4252" s="694" t="s">
        <v>3194</v>
      </c>
    </row>
    <row r="4253" spans="1:13" ht="51">
      <c r="A4253" s="1203"/>
      <c r="B4253" s="742"/>
      <c r="C4253" s="807" t="s">
        <v>3195</v>
      </c>
      <c r="D4253" s="694" t="s">
        <v>3196</v>
      </c>
      <c r="E4253" s="694" t="s">
        <v>3197</v>
      </c>
      <c r="F4253" s="1204" t="s">
        <v>1077</v>
      </c>
      <c r="G4253" s="1200" t="s">
        <v>1273</v>
      </c>
      <c r="H4253" s="1014">
        <v>2</v>
      </c>
      <c r="I4253" s="1014">
        <v>4</v>
      </c>
      <c r="J4253" s="1201"/>
      <c r="K4253" s="1014">
        <v>2</v>
      </c>
      <c r="L4253" s="1202"/>
      <c r="M4253" s="694" t="s">
        <v>3198</v>
      </c>
    </row>
    <row r="4254" spans="1:13" ht="51">
      <c r="A4254" s="1203"/>
      <c r="B4254" s="742"/>
      <c r="C4254" s="807" t="s">
        <v>3199</v>
      </c>
      <c r="D4254" s="694" t="s">
        <v>3200</v>
      </c>
      <c r="E4254" s="694" t="s">
        <v>3201</v>
      </c>
      <c r="F4254" s="821">
        <v>1</v>
      </c>
      <c r="G4254" s="1200" t="s">
        <v>1273</v>
      </c>
      <c r="H4254" s="1014">
        <v>2</v>
      </c>
      <c r="I4254" s="1014">
        <v>3.5</v>
      </c>
      <c r="J4254" s="1201"/>
      <c r="K4254" s="1014">
        <v>1.5</v>
      </c>
      <c r="L4254" s="1202"/>
      <c r="M4254" s="694" t="s">
        <v>3202</v>
      </c>
    </row>
    <row r="4255" spans="1:13" ht="77.25" customHeight="1">
      <c r="A4255" s="1205"/>
      <c r="B4255" s="742"/>
      <c r="C4255" s="1206"/>
      <c r="D4255" s="693" t="s">
        <v>3203</v>
      </c>
      <c r="E4255" s="693" t="s">
        <v>3204</v>
      </c>
      <c r="F4255" s="1163">
        <v>100</v>
      </c>
      <c r="G4255" s="1158">
        <v>0</v>
      </c>
      <c r="H4255" s="696">
        <v>100</v>
      </c>
      <c r="I4255" s="1162"/>
      <c r="J4255" s="1163">
        <v>400</v>
      </c>
      <c r="K4255" s="1163">
        <v>100</v>
      </c>
      <c r="L4255" s="1161">
        <v>0</v>
      </c>
      <c r="M4255" s="693" t="s">
        <v>3205</v>
      </c>
    </row>
    <row r="4256" spans="1:13" ht="78.75" customHeight="1">
      <c r="A4256" s="1207"/>
      <c r="B4256" s="743"/>
      <c r="C4256" s="1208"/>
      <c r="D4256" s="693" t="s">
        <v>3206</v>
      </c>
      <c r="E4256" s="693" t="s">
        <v>3204</v>
      </c>
      <c r="F4256" s="1163">
        <v>100</v>
      </c>
      <c r="G4256" s="1158">
        <v>0</v>
      </c>
      <c r="H4256" s="696">
        <v>100</v>
      </c>
      <c r="I4256" s="1162">
        <v>300</v>
      </c>
      <c r="J4256" s="1163">
        <v>400</v>
      </c>
      <c r="K4256" s="1163">
        <v>100</v>
      </c>
      <c r="L4256" s="1161">
        <v>0</v>
      </c>
      <c r="M4256" s="693" t="s">
        <v>3207</v>
      </c>
    </row>
    <row r="4257" spans="1:13">
      <c r="A4257" s="1676" t="s">
        <v>907</v>
      </c>
      <c r="B4257" s="1676"/>
      <c r="C4257" s="1676"/>
      <c r="D4257" s="1676"/>
      <c r="E4257" s="1676"/>
      <c r="F4257" s="1676"/>
      <c r="G4257" s="1676"/>
      <c r="H4257" s="1676"/>
      <c r="I4257" s="1676"/>
      <c r="J4257" s="1676"/>
      <c r="K4257" s="1676"/>
      <c r="L4257" s="1676"/>
      <c r="M4257" s="1676"/>
    </row>
    <row r="4258" spans="1:13">
      <c r="A4258" s="1676" t="s">
        <v>908</v>
      </c>
      <c r="B4258" s="1676"/>
      <c r="C4258" s="1676"/>
      <c r="D4258" s="1676"/>
      <c r="E4258" s="1676"/>
      <c r="F4258" s="1676"/>
      <c r="G4258" s="1676"/>
      <c r="H4258" s="1676"/>
      <c r="I4258" s="1676"/>
      <c r="J4258" s="1676"/>
      <c r="K4258" s="1676"/>
      <c r="L4258" s="1676"/>
      <c r="M4258" s="1676"/>
    </row>
    <row r="4259" spans="1:13">
      <c r="A4259" s="1655" t="s">
        <v>1233</v>
      </c>
      <c r="B4259" s="1655"/>
      <c r="C4259" s="1655"/>
      <c r="D4259" s="1655"/>
      <c r="E4259" s="1655"/>
      <c r="F4259" s="1655"/>
      <c r="G4259" s="1655"/>
      <c r="H4259" s="1655"/>
      <c r="I4259" s="1655"/>
      <c r="J4259" s="1655"/>
      <c r="K4259" s="1655"/>
      <c r="L4259" s="1655"/>
      <c r="M4259" s="1655"/>
    </row>
    <row r="4260" spans="1:13">
      <c r="A4260" s="1690" t="s">
        <v>3176</v>
      </c>
      <c r="B4260" s="1690"/>
      <c r="C4260" s="1690"/>
      <c r="D4260" s="1690"/>
      <c r="E4260" s="1690"/>
      <c r="F4260" s="1690"/>
      <c r="G4260" s="1690"/>
      <c r="H4260" s="1690"/>
      <c r="I4260" s="1690"/>
      <c r="J4260" s="1690"/>
      <c r="K4260" s="1690"/>
      <c r="L4260" s="1690"/>
      <c r="M4260" s="1690"/>
    </row>
    <row r="4261" spans="1:13">
      <c r="A4261" s="1691" t="s">
        <v>3177</v>
      </c>
      <c r="B4261" s="1683"/>
      <c r="C4261" s="1683"/>
      <c r="D4261" s="1683"/>
      <c r="E4261" s="1683"/>
      <c r="F4261" s="1683"/>
      <c r="G4261" s="1683"/>
      <c r="H4261" s="1683"/>
      <c r="I4261" s="1683"/>
      <c r="J4261" s="1683"/>
      <c r="K4261" s="1683"/>
      <c r="L4261" s="1683"/>
      <c r="M4261" s="1683"/>
    </row>
    <row r="4262" spans="1:13">
      <c r="A4262" s="620" t="s">
        <v>910</v>
      </c>
      <c r="B4262" s="621" t="s">
        <v>1029</v>
      </c>
      <c r="C4262" s="620" t="s">
        <v>1030</v>
      </c>
      <c r="D4262" s="620" t="s">
        <v>1030</v>
      </c>
      <c r="E4262" s="620" t="s">
        <v>1031</v>
      </c>
      <c r="F4262" s="1657" t="s">
        <v>1032</v>
      </c>
      <c r="G4262" s="1658"/>
      <c r="H4262" s="622" t="s">
        <v>1033</v>
      </c>
      <c r="I4262" s="623" t="s">
        <v>1034</v>
      </c>
      <c r="J4262" s="620" t="s">
        <v>1035</v>
      </c>
      <c r="K4262" s="620" t="s">
        <v>1036</v>
      </c>
      <c r="L4262" s="620" t="s">
        <v>1037</v>
      </c>
      <c r="M4262" s="624" t="s">
        <v>1038</v>
      </c>
    </row>
    <row r="4263" spans="1:13">
      <c r="A4263" s="625"/>
      <c r="B4263" s="626" t="s">
        <v>1039</v>
      </c>
      <c r="C4263" s="625" t="s">
        <v>1040</v>
      </c>
      <c r="D4263" s="625" t="s">
        <v>1041</v>
      </c>
      <c r="E4263" s="625" t="s">
        <v>1042</v>
      </c>
      <c r="F4263" s="1659" t="s">
        <v>1043</v>
      </c>
      <c r="G4263" s="1660"/>
      <c r="H4263" s="627" t="s">
        <v>1044</v>
      </c>
      <c r="I4263" s="625" t="s">
        <v>6</v>
      </c>
      <c r="J4263" s="628" t="s">
        <v>1045</v>
      </c>
      <c r="K4263" s="629" t="s">
        <v>1046</v>
      </c>
      <c r="L4263" s="625" t="s">
        <v>1047</v>
      </c>
      <c r="M4263" s="628" t="s">
        <v>1048</v>
      </c>
    </row>
    <row r="4264" spans="1:13">
      <c r="A4264" s="625"/>
      <c r="B4264" s="626" t="s">
        <v>1049</v>
      </c>
      <c r="C4264" s="625"/>
      <c r="D4264" s="625"/>
      <c r="E4264" s="625"/>
      <c r="F4264" s="630" t="s">
        <v>1050</v>
      </c>
      <c r="G4264" s="630" t="s">
        <v>1051</v>
      </c>
      <c r="H4264" s="631" t="s">
        <v>1052</v>
      </c>
      <c r="I4264" s="629" t="s">
        <v>1053</v>
      </c>
      <c r="J4264" s="625" t="s">
        <v>6</v>
      </c>
      <c r="K4264" s="629"/>
      <c r="L4264" s="625" t="s">
        <v>1054</v>
      </c>
      <c r="M4264" s="632"/>
    </row>
    <row r="4265" spans="1:13">
      <c r="A4265" s="625"/>
      <c r="B4265" s="626"/>
      <c r="C4265" s="625"/>
      <c r="D4265" s="625"/>
      <c r="E4265" s="625"/>
      <c r="F4265" s="633" t="s">
        <v>1055</v>
      </c>
      <c r="G4265" s="634" t="s">
        <v>1055</v>
      </c>
      <c r="H4265" s="628" t="s">
        <v>1056</v>
      </c>
      <c r="I4265" s="629" t="s">
        <v>1057</v>
      </c>
      <c r="J4265" s="625" t="s">
        <v>1058</v>
      </c>
      <c r="K4265" s="635"/>
      <c r="L4265" s="636" t="s">
        <v>1059</v>
      </c>
      <c r="M4265" s="632"/>
    </row>
    <row r="4266" spans="1:13" ht="51">
      <c r="A4266" s="694">
        <v>3</v>
      </c>
      <c r="B4266" s="693" t="s">
        <v>3208</v>
      </c>
      <c r="C4266" s="694" t="s">
        <v>2305</v>
      </c>
      <c r="D4266" s="694" t="s">
        <v>3209</v>
      </c>
      <c r="E4266" s="694" t="s">
        <v>3210</v>
      </c>
      <c r="F4266" s="821">
        <v>1</v>
      </c>
      <c r="G4266" s="1209" t="s">
        <v>2620</v>
      </c>
      <c r="H4266" s="1014">
        <v>2</v>
      </c>
      <c r="I4266" s="1014">
        <v>3.5</v>
      </c>
      <c r="J4266" s="1201"/>
      <c r="K4266" s="1014">
        <v>1.5</v>
      </c>
      <c r="L4266" s="1202"/>
      <c r="M4266" s="694" t="s">
        <v>1160</v>
      </c>
    </row>
    <row r="4267" spans="1:13" ht="76.5">
      <c r="A4267" s="694">
        <v>4</v>
      </c>
      <c r="B4267" s="739" t="s">
        <v>3114</v>
      </c>
      <c r="C4267" s="694" t="s">
        <v>3211</v>
      </c>
      <c r="D4267" s="694" t="s">
        <v>3212</v>
      </c>
      <c r="E4267" s="694" t="s">
        <v>3213</v>
      </c>
      <c r="F4267" s="821">
        <v>1</v>
      </c>
      <c r="G4267" s="1209" t="s">
        <v>2620</v>
      </c>
      <c r="H4267" s="1014">
        <v>7</v>
      </c>
      <c r="I4267" s="1014">
        <v>12</v>
      </c>
      <c r="J4267" s="1201"/>
      <c r="K4267" s="1014">
        <v>5</v>
      </c>
      <c r="L4267" s="1202"/>
      <c r="M4267" s="694" t="s">
        <v>3214</v>
      </c>
    </row>
    <row r="4268" spans="1:13" ht="51">
      <c r="A4268" s="694">
        <v>5</v>
      </c>
      <c r="B4268" s="739" t="s">
        <v>3084</v>
      </c>
      <c r="C4268" s="694" t="s">
        <v>3215</v>
      </c>
      <c r="D4268" s="694" t="s">
        <v>3216</v>
      </c>
      <c r="E4268" s="694" t="s">
        <v>3217</v>
      </c>
      <c r="F4268" s="821">
        <v>0.5</v>
      </c>
      <c r="G4268" s="1209" t="s">
        <v>1273</v>
      </c>
      <c r="H4268" s="1014">
        <v>2</v>
      </c>
      <c r="I4268" s="1014">
        <v>4</v>
      </c>
      <c r="J4268" s="1201"/>
      <c r="K4268" s="1014">
        <v>2</v>
      </c>
      <c r="L4268" s="1202"/>
      <c r="M4268" s="694" t="s">
        <v>3218</v>
      </c>
    </row>
    <row r="4269" spans="1:13" ht="51">
      <c r="A4269" s="694">
        <v>6</v>
      </c>
      <c r="B4269" s="739" t="s">
        <v>3219</v>
      </c>
      <c r="C4269" s="803" t="s">
        <v>1229</v>
      </c>
      <c r="D4269" s="803" t="s">
        <v>3220</v>
      </c>
      <c r="E4269" s="803" t="s">
        <v>3221</v>
      </c>
      <c r="F4269" s="1210" t="s">
        <v>1077</v>
      </c>
      <c r="G4269" s="1211" t="s">
        <v>1273</v>
      </c>
      <c r="H4269" s="1212">
        <v>12</v>
      </c>
      <c r="I4269" s="1212">
        <v>22</v>
      </c>
      <c r="J4269" s="1213"/>
      <c r="K4269" s="1212">
        <v>20</v>
      </c>
      <c r="L4269" s="1214"/>
      <c r="M4269" s="803" t="s">
        <v>3222</v>
      </c>
    </row>
    <row r="4270" spans="1:13" ht="51">
      <c r="A4270" s="694">
        <v>7</v>
      </c>
      <c r="B4270" s="739" t="s">
        <v>3186</v>
      </c>
      <c r="C4270" s="694" t="s">
        <v>3223</v>
      </c>
      <c r="D4270" s="694" t="s">
        <v>3224</v>
      </c>
      <c r="E4270" s="694" t="s">
        <v>3225</v>
      </c>
      <c r="F4270" s="821">
        <v>1</v>
      </c>
      <c r="G4270" s="1209" t="s">
        <v>1273</v>
      </c>
      <c r="H4270" s="1014">
        <v>0.5</v>
      </c>
      <c r="I4270" s="1014">
        <v>1</v>
      </c>
      <c r="J4270" s="1201"/>
      <c r="K4270" s="1014">
        <v>0.5</v>
      </c>
      <c r="L4270" s="1202"/>
      <c r="M4270" s="694" t="s">
        <v>3226</v>
      </c>
    </row>
    <row r="4271" spans="1:13" ht="63.75">
      <c r="A4271" s="694">
        <v>8</v>
      </c>
      <c r="B4271" s="739" t="s">
        <v>3186</v>
      </c>
      <c r="C4271" s="694" t="s">
        <v>3227</v>
      </c>
      <c r="D4271" s="694" t="s">
        <v>3228</v>
      </c>
      <c r="E4271" s="694" t="s">
        <v>3229</v>
      </c>
      <c r="F4271" s="1204" t="s">
        <v>1077</v>
      </c>
      <c r="G4271" s="1209" t="s">
        <v>1273</v>
      </c>
      <c r="H4271" s="1014">
        <v>2</v>
      </c>
      <c r="I4271" s="1014">
        <v>4</v>
      </c>
      <c r="J4271" s="1201"/>
      <c r="K4271" s="1014">
        <v>2</v>
      </c>
      <c r="L4271" s="1202"/>
      <c r="M4271" s="694" t="s">
        <v>3230</v>
      </c>
    </row>
    <row r="4272" spans="1:13" ht="51">
      <c r="A4272" s="694">
        <v>9</v>
      </c>
      <c r="B4272" s="971" t="s">
        <v>3027</v>
      </c>
      <c r="C4272" s="971" t="s">
        <v>3231</v>
      </c>
      <c r="D4272" s="694" t="s">
        <v>3232</v>
      </c>
      <c r="E4272" s="694" t="s">
        <v>3233</v>
      </c>
      <c r="F4272" s="821">
        <v>0.5</v>
      </c>
      <c r="G4272" s="1209" t="s">
        <v>1273</v>
      </c>
      <c r="H4272" s="1014">
        <v>5</v>
      </c>
      <c r="I4272" s="1014">
        <v>10</v>
      </c>
      <c r="J4272" s="1201"/>
      <c r="K4272" s="1014">
        <v>5</v>
      </c>
      <c r="L4272" s="1202"/>
      <c r="M4272" s="694" t="s">
        <v>3234</v>
      </c>
    </row>
    <row r="4273" spans="1:13" ht="64.5" thickBot="1">
      <c r="A4273" s="694">
        <v>10</v>
      </c>
      <c r="B4273" s="960" t="s">
        <v>3162</v>
      </c>
      <c r="C4273" s="960" t="s">
        <v>3235</v>
      </c>
      <c r="D4273" s="694" t="s">
        <v>3236</v>
      </c>
      <c r="E4273" s="694" t="s">
        <v>3237</v>
      </c>
      <c r="F4273" s="821">
        <v>0.2</v>
      </c>
      <c r="G4273" s="1201"/>
      <c r="H4273" s="1014">
        <v>2</v>
      </c>
      <c r="I4273" s="1014">
        <v>4</v>
      </c>
      <c r="J4273" s="1201"/>
      <c r="K4273" s="1014">
        <v>3</v>
      </c>
      <c r="L4273" s="1202"/>
      <c r="M4273" s="694" t="s">
        <v>3238</v>
      </c>
    </row>
    <row r="4274" spans="1:13" ht="13.5" thickBot="1">
      <c r="A4274" s="1215"/>
      <c r="B4274" s="1216"/>
      <c r="C4274" s="1217" t="s">
        <v>6</v>
      </c>
      <c r="D4274" s="1218"/>
      <c r="E4274" s="1218"/>
      <c r="F4274" s="1219">
        <f>SUM(F4249:F4273)</f>
        <v>206.2</v>
      </c>
      <c r="G4274" s="1219">
        <f>SUM(G4249:G4273)</f>
        <v>0</v>
      </c>
      <c r="H4274" s="1219">
        <f>SUM(H4249:H4273)</f>
        <v>287</v>
      </c>
      <c r="I4274" s="1219">
        <f>SUM(I4249:I4273)</f>
        <v>458</v>
      </c>
      <c r="J4274" s="1219">
        <f>SUM(J4249:J4273)</f>
        <v>800</v>
      </c>
      <c r="K4274" s="1219"/>
      <c r="L4274" s="1216"/>
      <c r="M4274" s="1220"/>
    </row>
    <row r="4275" spans="1:13">
      <c r="A4275" s="1676" t="s">
        <v>907</v>
      </c>
      <c r="B4275" s="1676"/>
      <c r="C4275" s="1676"/>
      <c r="D4275" s="1676"/>
      <c r="E4275" s="1676"/>
      <c r="F4275" s="1676"/>
      <c r="G4275" s="1676"/>
      <c r="H4275" s="1676"/>
      <c r="I4275" s="1676"/>
      <c r="J4275" s="1676"/>
      <c r="K4275" s="1676"/>
      <c r="L4275" s="1676"/>
      <c r="M4275" s="1676"/>
    </row>
    <row r="4276" spans="1:13">
      <c r="A4276" s="1676" t="s">
        <v>908</v>
      </c>
      <c r="B4276" s="1676"/>
      <c r="C4276" s="1676"/>
      <c r="D4276" s="1676"/>
      <c r="E4276" s="1676"/>
      <c r="F4276" s="1676"/>
      <c r="G4276" s="1676"/>
      <c r="H4276" s="1676"/>
      <c r="I4276" s="1676"/>
      <c r="J4276" s="1676"/>
      <c r="K4276" s="1676"/>
      <c r="L4276" s="1676"/>
      <c r="M4276" s="1676"/>
    </row>
    <row r="4277" spans="1:13">
      <c r="A4277" s="1655" t="s">
        <v>1261</v>
      </c>
      <c r="B4277" s="1655"/>
      <c r="C4277" s="1655"/>
      <c r="D4277" s="1655"/>
      <c r="E4277" s="1655"/>
      <c r="F4277" s="1655"/>
      <c r="G4277" s="1655"/>
      <c r="H4277" s="1655"/>
      <c r="I4277" s="1655"/>
      <c r="J4277" s="1655"/>
      <c r="K4277" s="1655"/>
      <c r="L4277" s="1655"/>
      <c r="M4277" s="1655"/>
    </row>
    <row r="4278" spans="1:13">
      <c r="A4278" s="1690" t="s">
        <v>3239</v>
      </c>
      <c r="B4278" s="1690"/>
      <c r="C4278" s="1690"/>
      <c r="D4278" s="1690"/>
      <c r="E4278" s="1690"/>
      <c r="F4278" s="1690"/>
      <c r="G4278" s="1690"/>
      <c r="H4278" s="1690"/>
      <c r="I4278" s="1690"/>
      <c r="J4278" s="1690"/>
      <c r="K4278" s="1690"/>
      <c r="L4278" s="1690"/>
      <c r="M4278" s="1690"/>
    </row>
    <row r="4279" spans="1:13">
      <c r="A4279" s="1691" t="s">
        <v>3240</v>
      </c>
      <c r="B4279" s="1683"/>
      <c r="C4279" s="1683"/>
      <c r="D4279" s="1683"/>
      <c r="E4279" s="1683"/>
      <c r="F4279" s="1683"/>
      <c r="G4279" s="1683"/>
      <c r="H4279" s="1683"/>
      <c r="I4279" s="1683"/>
      <c r="J4279" s="1683"/>
      <c r="K4279" s="1683"/>
      <c r="L4279" s="1683"/>
      <c r="M4279" s="1683"/>
    </row>
    <row r="4280" spans="1:13">
      <c r="A4280" s="620" t="s">
        <v>910</v>
      </c>
      <c r="B4280" s="621" t="s">
        <v>1029</v>
      </c>
      <c r="C4280" s="620" t="s">
        <v>1030</v>
      </c>
      <c r="D4280" s="620" t="s">
        <v>1030</v>
      </c>
      <c r="E4280" s="620" t="s">
        <v>1031</v>
      </c>
      <c r="F4280" s="1657" t="s">
        <v>1032</v>
      </c>
      <c r="G4280" s="1658"/>
      <c r="H4280" s="622" t="s">
        <v>1033</v>
      </c>
      <c r="I4280" s="623" t="s">
        <v>1034</v>
      </c>
      <c r="J4280" s="620" t="s">
        <v>1035</v>
      </c>
      <c r="K4280" s="620" t="s">
        <v>1036</v>
      </c>
      <c r="L4280" s="620" t="s">
        <v>1037</v>
      </c>
      <c r="M4280" s="624" t="s">
        <v>1038</v>
      </c>
    </row>
    <row r="4281" spans="1:13">
      <c r="A4281" s="625"/>
      <c r="B4281" s="626" t="s">
        <v>1039</v>
      </c>
      <c r="C4281" s="625" t="s">
        <v>1040</v>
      </c>
      <c r="D4281" s="625" t="s">
        <v>1041</v>
      </c>
      <c r="E4281" s="625" t="s">
        <v>1042</v>
      </c>
      <c r="F4281" s="1659" t="s">
        <v>1043</v>
      </c>
      <c r="G4281" s="1660"/>
      <c r="H4281" s="627" t="s">
        <v>1044</v>
      </c>
      <c r="I4281" s="625" t="s">
        <v>6</v>
      </c>
      <c r="J4281" s="628" t="s">
        <v>1045</v>
      </c>
      <c r="K4281" s="629" t="s">
        <v>1046</v>
      </c>
      <c r="L4281" s="625" t="s">
        <v>1047</v>
      </c>
      <c r="M4281" s="628" t="s">
        <v>1048</v>
      </c>
    </row>
    <row r="4282" spans="1:13">
      <c r="A4282" s="625"/>
      <c r="B4282" s="626" t="s">
        <v>1049</v>
      </c>
      <c r="C4282" s="625"/>
      <c r="D4282" s="625"/>
      <c r="E4282" s="625"/>
      <c r="F4282" s="630" t="s">
        <v>1050</v>
      </c>
      <c r="G4282" s="630" t="s">
        <v>1051</v>
      </c>
      <c r="H4282" s="631" t="s">
        <v>1052</v>
      </c>
      <c r="I4282" s="629" t="s">
        <v>1053</v>
      </c>
      <c r="J4282" s="625" t="s">
        <v>6</v>
      </c>
      <c r="K4282" s="629"/>
      <c r="L4282" s="625" t="s">
        <v>1054</v>
      </c>
      <c r="M4282" s="632"/>
    </row>
    <row r="4283" spans="1:13">
      <c r="A4283" s="625"/>
      <c r="B4283" s="626"/>
      <c r="C4283" s="625"/>
      <c r="D4283" s="625"/>
      <c r="E4283" s="625"/>
      <c r="F4283" s="633" t="s">
        <v>1055</v>
      </c>
      <c r="G4283" s="634" t="s">
        <v>1055</v>
      </c>
      <c r="H4283" s="628" t="s">
        <v>1056</v>
      </c>
      <c r="I4283" s="629" t="s">
        <v>1057</v>
      </c>
      <c r="J4283" s="625" t="s">
        <v>1058</v>
      </c>
      <c r="K4283" s="635"/>
      <c r="L4283" s="636" t="s">
        <v>1059</v>
      </c>
      <c r="M4283" s="632"/>
    </row>
    <row r="4284" spans="1:13" ht="127.5">
      <c r="A4284" s="739">
        <v>1</v>
      </c>
      <c r="B4284" s="739" t="s">
        <v>3241</v>
      </c>
      <c r="C4284" s="803" t="s">
        <v>3242</v>
      </c>
      <c r="D4284" s="766" t="s">
        <v>3243</v>
      </c>
      <c r="E4284" s="803" t="s">
        <v>3244</v>
      </c>
      <c r="F4284" s="902">
        <v>10</v>
      </c>
      <c r="G4284" s="1221" t="s">
        <v>1273</v>
      </c>
      <c r="H4284" s="902">
        <v>60</v>
      </c>
      <c r="I4284" s="902">
        <v>270</v>
      </c>
      <c r="J4284" s="902">
        <v>191.06</v>
      </c>
      <c r="K4284" s="902">
        <v>30</v>
      </c>
      <c r="L4284" s="902"/>
      <c r="M4284" s="766" t="s">
        <v>3245</v>
      </c>
    </row>
    <row r="4285" spans="1:13" ht="51">
      <c r="A4285" s="739">
        <v>2</v>
      </c>
      <c r="B4285" s="739" t="s">
        <v>3246</v>
      </c>
      <c r="C4285" s="803" t="s">
        <v>3247</v>
      </c>
      <c r="D4285" s="766" t="s">
        <v>3248</v>
      </c>
      <c r="E4285" s="803" t="s">
        <v>3249</v>
      </c>
      <c r="F4285" s="902">
        <v>2</v>
      </c>
      <c r="G4285" s="1221" t="s">
        <v>1273</v>
      </c>
      <c r="H4285" s="902">
        <v>10</v>
      </c>
      <c r="I4285" s="902">
        <v>40</v>
      </c>
      <c r="J4285" s="902">
        <v>60</v>
      </c>
      <c r="K4285" s="902">
        <v>5</v>
      </c>
      <c r="L4285" s="902"/>
      <c r="M4285" s="766" t="s">
        <v>3250</v>
      </c>
    </row>
    <row r="4286" spans="1:13" ht="102">
      <c r="A4286" s="743"/>
      <c r="B4286" s="743"/>
      <c r="C4286" s="906"/>
      <c r="D4286" s="744" t="s">
        <v>3251</v>
      </c>
      <c r="E4286" s="906"/>
      <c r="F4286" s="907"/>
      <c r="G4286" s="907"/>
      <c r="H4286" s="907"/>
      <c r="I4286" s="907"/>
      <c r="J4286" s="907"/>
      <c r="K4286" s="907"/>
      <c r="L4286" s="907"/>
      <c r="M4286" s="744" t="s">
        <v>3252</v>
      </c>
    </row>
    <row r="4287" spans="1:13" ht="89.25">
      <c r="A4287" s="739">
        <v>3</v>
      </c>
      <c r="B4287" s="739" t="s">
        <v>3253</v>
      </c>
      <c r="C4287" s="766" t="s">
        <v>3254</v>
      </c>
      <c r="D4287" s="766" t="s">
        <v>3255</v>
      </c>
      <c r="E4287" s="766"/>
      <c r="F4287" s="902">
        <v>2</v>
      </c>
      <c r="G4287" s="1221" t="s">
        <v>1273</v>
      </c>
      <c r="H4287" s="902">
        <v>70</v>
      </c>
      <c r="I4287" s="902">
        <v>250</v>
      </c>
      <c r="J4287" s="902">
        <v>250</v>
      </c>
      <c r="K4287" s="902" t="s">
        <v>1273</v>
      </c>
      <c r="L4287" s="902"/>
      <c r="M4287" s="739" t="s">
        <v>3256</v>
      </c>
    </row>
    <row r="4288" spans="1:13" ht="63.75">
      <c r="A4288" s="739">
        <v>4</v>
      </c>
      <c r="B4288" s="694" t="s">
        <v>3257</v>
      </c>
      <c r="C4288" s="694" t="s">
        <v>3258</v>
      </c>
      <c r="D4288" s="766" t="s">
        <v>3259</v>
      </c>
      <c r="E4288" s="694" t="s">
        <v>3260</v>
      </c>
      <c r="F4288" s="902">
        <v>70</v>
      </c>
      <c r="G4288" s="1221"/>
      <c r="H4288" s="902"/>
      <c r="I4288" s="902">
        <v>120</v>
      </c>
      <c r="J4288" s="902"/>
      <c r="K4288" s="902"/>
      <c r="L4288" s="902"/>
      <c r="M4288" s="739" t="s">
        <v>3261</v>
      </c>
    </row>
    <row r="4289" spans="1:13" ht="15">
      <c r="A4289" s="723"/>
      <c r="B4289" s="723"/>
      <c r="C4289" s="593" t="s">
        <v>6</v>
      </c>
      <c r="D4289" s="593"/>
      <c r="E4289" s="593"/>
      <c r="F4289" s="997">
        <f>SUM(F4284:F4288)</f>
        <v>84</v>
      </c>
      <c r="G4289" s="997">
        <f t="shared" ref="G4289:K4289" si="33">SUM(G4284:G4288)</f>
        <v>0</v>
      </c>
      <c r="H4289" s="997">
        <f t="shared" si="33"/>
        <v>140</v>
      </c>
      <c r="I4289" s="997">
        <f t="shared" si="33"/>
        <v>680</v>
      </c>
      <c r="J4289" s="997">
        <f t="shared" si="33"/>
        <v>501.06</v>
      </c>
      <c r="K4289" s="997">
        <f t="shared" si="33"/>
        <v>35</v>
      </c>
      <c r="L4289" s="593"/>
      <c r="M4289" s="593"/>
    </row>
    <row r="4290" spans="1:13">
      <c r="A4290" s="738"/>
      <c r="B4290" s="1222"/>
      <c r="C4290" s="738"/>
      <c r="D4290" s="738"/>
      <c r="E4290" s="738"/>
      <c r="F4290" s="738"/>
      <c r="G4290" s="738"/>
      <c r="H4290" s="738"/>
      <c r="I4290" s="738"/>
      <c r="J4290" s="738"/>
      <c r="K4290" s="738"/>
      <c r="L4290" s="738"/>
      <c r="M4290" s="738"/>
    </row>
    <row r="4291" spans="1:13">
      <c r="A4291" s="1676" t="s">
        <v>907</v>
      </c>
      <c r="B4291" s="1676"/>
      <c r="C4291" s="1676"/>
      <c r="D4291" s="1676"/>
      <c r="E4291" s="1676"/>
      <c r="F4291" s="1676"/>
      <c r="G4291" s="1676"/>
      <c r="H4291" s="1676"/>
      <c r="I4291" s="1676"/>
      <c r="J4291" s="1676"/>
      <c r="K4291" s="1676"/>
      <c r="L4291" s="1676"/>
      <c r="M4291" s="1676"/>
    </row>
    <row r="4292" spans="1:13">
      <c r="A4292" s="1676" t="s">
        <v>908</v>
      </c>
      <c r="B4292" s="1676"/>
      <c r="C4292" s="1676"/>
      <c r="D4292" s="1676"/>
      <c r="E4292" s="1676"/>
      <c r="F4292" s="1676"/>
      <c r="G4292" s="1676"/>
      <c r="H4292" s="1676"/>
      <c r="I4292" s="1676"/>
      <c r="J4292" s="1676"/>
      <c r="K4292" s="1676"/>
      <c r="L4292" s="1676"/>
      <c r="M4292" s="1676"/>
    </row>
    <row r="4293" spans="1:13">
      <c r="A4293" s="1655" t="s">
        <v>1233</v>
      </c>
      <c r="B4293" s="1655"/>
      <c r="C4293" s="1655"/>
      <c r="D4293" s="1655"/>
      <c r="E4293" s="1655"/>
      <c r="F4293" s="1655"/>
      <c r="G4293" s="1655"/>
      <c r="H4293" s="1655"/>
      <c r="I4293" s="1655"/>
      <c r="J4293" s="1655"/>
      <c r="K4293" s="1655"/>
      <c r="L4293" s="1655"/>
      <c r="M4293" s="1655"/>
    </row>
    <row r="4294" spans="1:13">
      <c r="A4294" s="1690" t="s">
        <v>3262</v>
      </c>
      <c r="B4294" s="1690"/>
      <c r="C4294" s="1690"/>
      <c r="D4294" s="1690"/>
      <c r="E4294" s="1690"/>
      <c r="F4294" s="1690"/>
      <c r="G4294" s="1690"/>
      <c r="H4294" s="1690"/>
      <c r="I4294" s="1690"/>
      <c r="J4294" s="1690"/>
      <c r="K4294" s="1690"/>
      <c r="L4294" s="1690"/>
      <c r="M4294" s="1690"/>
    </row>
    <row r="4295" spans="1:13">
      <c r="A4295" s="1691" t="s">
        <v>3263</v>
      </c>
      <c r="B4295" s="1683"/>
      <c r="C4295" s="1683"/>
      <c r="D4295" s="1683"/>
      <c r="E4295" s="1683"/>
      <c r="F4295" s="1683"/>
      <c r="G4295" s="1683"/>
      <c r="H4295" s="1683"/>
      <c r="I4295" s="1683"/>
      <c r="J4295" s="1683"/>
      <c r="K4295" s="1683"/>
      <c r="L4295" s="1683"/>
      <c r="M4295" s="1683"/>
    </row>
    <row r="4296" spans="1:13">
      <c r="A4296" s="620" t="s">
        <v>910</v>
      </c>
      <c r="B4296" s="621" t="s">
        <v>1029</v>
      </c>
      <c r="C4296" s="620" t="s">
        <v>1030</v>
      </c>
      <c r="D4296" s="620" t="s">
        <v>1030</v>
      </c>
      <c r="E4296" s="620" t="s">
        <v>1031</v>
      </c>
      <c r="F4296" s="1657" t="s">
        <v>1032</v>
      </c>
      <c r="G4296" s="1658"/>
      <c r="H4296" s="622" t="s">
        <v>1033</v>
      </c>
      <c r="I4296" s="623" t="s">
        <v>1034</v>
      </c>
      <c r="J4296" s="620" t="s">
        <v>1035</v>
      </c>
      <c r="K4296" s="620" t="s">
        <v>1036</v>
      </c>
      <c r="L4296" s="620" t="s">
        <v>1037</v>
      </c>
      <c r="M4296" s="624" t="s">
        <v>1038</v>
      </c>
    </row>
    <row r="4297" spans="1:13">
      <c r="A4297" s="625"/>
      <c r="B4297" s="626" t="s">
        <v>1039</v>
      </c>
      <c r="C4297" s="625" t="s">
        <v>1040</v>
      </c>
      <c r="D4297" s="625" t="s">
        <v>1041</v>
      </c>
      <c r="E4297" s="625" t="s">
        <v>1042</v>
      </c>
      <c r="F4297" s="1659" t="s">
        <v>1043</v>
      </c>
      <c r="G4297" s="1660"/>
      <c r="H4297" s="627" t="s">
        <v>1044</v>
      </c>
      <c r="I4297" s="625" t="s">
        <v>6</v>
      </c>
      <c r="J4297" s="628" t="s">
        <v>1045</v>
      </c>
      <c r="K4297" s="629" t="s">
        <v>1046</v>
      </c>
      <c r="L4297" s="625" t="s">
        <v>1047</v>
      </c>
      <c r="M4297" s="628" t="s">
        <v>1048</v>
      </c>
    </row>
    <row r="4298" spans="1:13">
      <c r="A4298" s="625"/>
      <c r="B4298" s="626" t="s">
        <v>1049</v>
      </c>
      <c r="C4298" s="625"/>
      <c r="D4298" s="625"/>
      <c r="E4298" s="625"/>
      <c r="F4298" s="630" t="s">
        <v>1050</v>
      </c>
      <c r="G4298" s="630" t="s">
        <v>1051</v>
      </c>
      <c r="H4298" s="631" t="s">
        <v>1052</v>
      </c>
      <c r="I4298" s="629" t="s">
        <v>1053</v>
      </c>
      <c r="J4298" s="625" t="s">
        <v>6</v>
      </c>
      <c r="K4298" s="629"/>
      <c r="L4298" s="625" t="s">
        <v>1054</v>
      </c>
      <c r="M4298" s="632"/>
    </row>
    <row r="4299" spans="1:13">
      <c r="A4299" s="625"/>
      <c r="B4299" s="626"/>
      <c r="C4299" s="625"/>
      <c r="D4299" s="625"/>
      <c r="E4299" s="625"/>
      <c r="F4299" s="633" t="s">
        <v>1055</v>
      </c>
      <c r="G4299" s="634" t="s">
        <v>1055</v>
      </c>
      <c r="H4299" s="628" t="s">
        <v>1056</v>
      </c>
      <c r="I4299" s="629" t="s">
        <v>1057</v>
      </c>
      <c r="J4299" s="625" t="s">
        <v>1058</v>
      </c>
      <c r="K4299" s="635"/>
      <c r="L4299" s="636" t="s">
        <v>1059</v>
      </c>
      <c r="M4299" s="632"/>
    </row>
    <row r="4300" spans="1:13" ht="191.25">
      <c r="A4300" s="694">
        <v>1</v>
      </c>
      <c r="B4300" s="694" t="s">
        <v>3264</v>
      </c>
      <c r="C4300" s="694" t="s">
        <v>3265</v>
      </c>
      <c r="D4300" s="694" t="s">
        <v>3266</v>
      </c>
      <c r="E4300" s="694" t="s">
        <v>3267</v>
      </c>
      <c r="F4300" s="1012">
        <v>10</v>
      </c>
      <c r="G4300" s="694" t="s">
        <v>1273</v>
      </c>
      <c r="H4300" s="1012">
        <v>31.96</v>
      </c>
      <c r="I4300" s="1012">
        <v>79.5</v>
      </c>
      <c r="J4300" s="1012">
        <v>79.5</v>
      </c>
      <c r="K4300" s="1012">
        <v>37</v>
      </c>
      <c r="L4300" s="694" t="s">
        <v>1273</v>
      </c>
      <c r="M4300" s="694" t="s">
        <v>3268</v>
      </c>
    </row>
    <row r="4301" spans="1:13" ht="153">
      <c r="A4301" s="694">
        <v>2</v>
      </c>
      <c r="B4301" s="694" t="s">
        <v>3269</v>
      </c>
      <c r="C4301" s="694" t="s">
        <v>3270</v>
      </c>
      <c r="D4301" s="694" t="s">
        <v>3271</v>
      </c>
      <c r="E4301" s="694" t="s">
        <v>3267</v>
      </c>
      <c r="F4301" s="1012">
        <v>0.5</v>
      </c>
      <c r="G4301" s="694" t="s">
        <v>1273</v>
      </c>
      <c r="H4301" s="1012">
        <v>2.85</v>
      </c>
      <c r="I4301" s="1012">
        <v>10.79</v>
      </c>
      <c r="J4301" s="1012">
        <v>10.79</v>
      </c>
      <c r="K4301" s="1012">
        <v>1.42</v>
      </c>
      <c r="L4301" s="694"/>
      <c r="M4301" s="694" t="s">
        <v>3272</v>
      </c>
    </row>
    <row r="4302" spans="1:13" ht="51">
      <c r="A4302" s="694">
        <v>3</v>
      </c>
      <c r="B4302" s="694" t="s">
        <v>3273</v>
      </c>
      <c r="C4302" s="694" t="s">
        <v>3274</v>
      </c>
      <c r="D4302" s="694" t="s">
        <v>3275</v>
      </c>
      <c r="E4302" s="694" t="s">
        <v>3276</v>
      </c>
      <c r="F4302" s="1012">
        <v>6</v>
      </c>
      <c r="G4302" s="694" t="s">
        <v>1273</v>
      </c>
      <c r="H4302" s="694" t="s">
        <v>1273</v>
      </c>
      <c r="I4302" s="1012">
        <v>28.08</v>
      </c>
      <c r="J4302" s="1012">
        <v>28.08</v>
      </c>
      <c r="K4302" s="1014">
        <v>3.58</v>
      </c>
      <c r="L4302" s="694" t="s">
        <v>1273</v>
      </c>
      <c r="M4302" s="694" t="s">
        <v>3277</v>
      </c>
    </row>
    <row r="4303" spans="1:13">
      <c r="A4303" s="911"/>
      <c r="B4303" s="911"/>
      <c r="C4303" s="911"/>
      <c r="D4303" s="911"/>
      <c r="E4303" s="911"/>
      <c r="F4303" s="1016"/>
      <c r="G4303" s="911"/>
      <c r="H4303" s="911"/>
      <c r="I4303" s="1016"/>
      <c r="J4303" s="1016"/>
      <c r="K4303" s="1223"/>
      <c r="L4303" s="911"/>
      <c r="M4303" s="911"/>
    </row>
    <row r="4304" spans="1:13">
      <c r="A4304" s="911"/>
      <c r="B4304" s="911"/>
      <c r="C4304" s="911"/>
      <c r="D4304" s="911"/>
      <c r="E4304" s="911"/>
      <c r="F4304" s="1016"/>
      <c r="G4304" s="911"/>
      <c r="H4304" s="911"/>
      <c r="I4304" s="1016"/>
      <c r="J4304" s="1016"/>
      <c r="K4304" s="1223"/>
      <c r="L4304" s="911"/>
      <c r="M4304" s="911"/>
    </row>
    <row r="4305" spans="1:13">
      <c r="A4305" s="911"/>
      <c r="B4305" s="911"/>
      <c r="C4305" s="911"/>
      <c r="D4305" s="911"/>
      <c r="E4305" s="911"/>
      <c r="F4305" s="1016"/>
      <c r="G4305" s="911"/>
      <c r="H4305" s="911"/>
      <c r="I4305" s="1016"/>
      <c r="J4305" s="1016"/>
      <c r="K4305" s="1223"/>
      <c r="L4305" s="911"/>
      <c r="M4305" s="911"/>
    </row>
    <row r="4306" spans="1:13">
      <c r="A4306" s="911"/>
      <c r="B4306" s="911"/>
      <c r="C4306" s="911"/>
      <c r="D4306" s="911"/>
      <c r="E4306" s="911"/>
      <c r="F4306" s="1016"/>
      <c r="G4306" s="911"/>
      <c r="H4306" s="911"/>
      <c r="I4306" s="1016"/>
      <c r="J4306" s="1016"/>
      <c r="K4306" s="1223"/>
      <c r="L4306" s="911"/>
      <c r="M4306" s="911"/>
    </row>
    <row r="4307" spans="1:13">
      <c r="A4307" s="911"/>
      <c r="B4307" s="911"/>
      <c r="C4307" s="911"/>
      <c r="D4307" s="911"/>
      <c r="E4307" s="911"/>
      <c r="F4307" s="1016"/>
      <c r="G4307" s="911"/>
      <c r="H4307" s="911"/>
      <c r="I4307" s="1016"/>
      <c r="J4307" s="1016"/>
      <c r="K4307" s="1223"/>
      <c r="L4307" s="911"/>
      <c r="M4307" s="911"/>
    </row>
    <row r="4308" spans="1:13">
      <c r="A4308" s="911"/>
      <c r="B4308" s="911"/>
      <c r="C4308" s="911"/>
      <c r="D4308" s="911"/>
      <c r="E4308" s="911"/>
      <c r="F4308" s="1016"/>
      <c r="G4308" s="911"/>
      <c r="H4308" s="911"/>
      <c r="I4308" s="1016"/>
      <c r="J4308" s="1016"/>
      <c r="K4308" s="1223"/>
      <c r="L4308" s="911"/>
      <c r="M4308" s="911"/>
    </row>
    <row r="4309" spans="1:13">
      <c r="A4309" s="1676" t="s">
        <v>907</v>
      </c>
      <c r="B4309" s="1676"/>
      <c r="C4309" s="1676"/>
      <c r="D4309" s="1676"/>
      <c r="E4309" s="1676"/>
      <c r="F4309" s="1676"/>
      <c r="G4309" s="1676"/>
      <c r="H4309" s="1676"/>
      <c r="I4309" s="1676"/>
      <c r="J4309" s="1676"/>
      <c r="K4309" s="1676"/>
      <c r="L4309" s="1676"/>
      <c r="M4309" s="1676"/>
    </row>
    <row r="4310" spans="1:13">
      <c r="A4310" s="1676" t="s">
        <v>908</v>
      </c>
      <c r="B4310" s="1676"/>
      <c r="C4310" s="1676"/>
      <c r="D4310" s="1676"/>
      <c r="E4310" s="1676"/>
      <c r="F4310" s="1676"/>
      <c r="G4310" s="1676"/>
      <c r="H4310" s="1676"/>
      <c r="I4310" s="1676"/>
      <c r="J4310" s="1676"/>
      <c r="K4310" s="1676"/>
      <c r="L4310" s="1676"/>
      <c r="M4310" s="1676"/>
    </row>
    <row r="4311" spans="1:13">
      <c r="A4311" s="1655" t="s">
        <v>1233</v>
      </c>
      <c r="B4311" s="1655"/>
      <c r="C4311" s="1655"/>
      <c r="D4311" s="1655"/>
      <c r="E4311" s="1655"/>
      <c r="F4311" s="1655"/>
      <c r="G4311" s="1655"/>
      <c r="H4311" s="1655"/>
      <c r="I4311" s="1655"/>
      <c r="J4311" s="1655"/>
      <c r="K4311" s="1655"/>
      <c r="L4311" s="1655"/>
      <c r="M4311" s="1655"/>
    </row>
    <row r="4312" spans="1:13">
      <c r="A4312" s="1690" t="s">
        <v>3262</v>
      </c>
      <c r="B4312" s="1690"/>
      <c r="C4312" s="1690"/>
      <c r="D4312" s="1690"/>
      <c r="E4312" s="1690"/>
      <c r="F4312" s="1690"/>
      <c r="G4312" s="1690"/>
      <c r="H4312" s="1690"/>
      <c r="I4312" s="1690"/>
      <c r="J4312" s="1690"/>
      <c r="K4312" s="1690"/>
      <c r="L4312" s="1690"/>
      <c r="M4312" s="1690"/>
    </row>
    <row r="4313" spans="1:13">
      <c r="A4313" s="1691" t="s">
        <v>3263</v>
      </c>
      <c r="B4313" s="1683"/>
      <c r="C4313" s="1683"/>
      <c r="D4313" s="1683"/>
      <c r="E4313" s="1683"/>
      <c r="F4313" s="1683"/>
      <c r="G4313" s="1683"/>
      <c r="H4313" s="1683"/>
      <c r="I4313" s="1683"/>
      <c r="J4313" s="1683"/>
      <c r="K4313" s="1683"/>
      <c r="L4313" s="1683"/>
      <c r="M4313" s="1683"/>
    </row>
    <row r="4314" spans="1:13">
      <c r="A4314" s="620" t="s">
        <v>910</v>
      </c>
      <c r="B4314" s="621" t="s">
        <v>1029</v>
      </c>
      <c r="C4314" s="620" t="s">
        <v>1030</v>
      </c>
      <c r="D4314" s="620" t="s">
        <v>1030</v>
      </c>
      <c r="E4314" s="620" t="s">
        <v>1031</v>
      </c>
      <c r="F4314" s="1657" t="s">
        <v>1032</v>
      </c>
      <c r="G4314" s="1658"/>
      <c r="H4314" s="622" t="s">
        <v>1033</v>
      </c>
      <c r="I4314" s="623" t="s">
        <v>1034</v>
      </c>
      <c r="J4314" s="620" t="s">
        <v>1035</v>
      </c>
      <c r="K4314" s="620" t="s">
        <v>1036</v>
      </c>
      <c r="L4314" s="620" t="s">
        <v>1037</v>
      </c>
      <c r="M4314" s="624" t="s">
        <v>1038</v>
      </c>
    </row>
    <row r="4315" spans="1:13">
      <c r="A4315" s="625"/>
      <c r="B4315" s="626" t="s">
        <v>1039</v>
      </c>
      <c r="C4315" s="625" t="s">
        <v>1040</v>
      </c>
      <c r="D4315" s="625" t="s">
        <v>1041</v>
      </c>
      <c r="E4315" s="625" t="s">
        <v>1042</v>
      </c>
      <c r="F4315" s="1659" t="s">
        <v>1043</v>
      </c>
      <c r="G4315" s="1660"/>
      <c r="H4315" s="627" t="s">
        <v>1044</v>
      </c>
      <c r="I4315" s="625" t="s">
        <v>6</v>
      </c>
      <c r="J4315" s="628" t="s">
        <v>1045</v>
      </c>
      <c r="K4315" s="629" t="s">
        <v>1046</v>
      </c>
      <c r="L4315" s="625" t="s">
        <v>1047</v>
      </c>
      <c r="M4315" s="628" t="s">
        <v>1048</v>
      </c>
    </row>
    <row r="4316" spans="1:13">
      <c r="A4316" s="625"/>
      <c r="B4316" s="626" t="s">
        <v>1049</v>
      </c>
      <c r="C4316" s="625"/>
      <c r="D4316" s="625"/>
      <c r="E4316" s="625"/>
      <c r="F4316" s="630" t="s">
        <v>1050</v>
      </c>
      <c r="G4316" s="630" t="s">
        <v>1051</v>
      </c>
      <c r="H4316" s="631" t="s">
        <v>1052</v>
      </c>
      <c r="I4316" s="629" t="s">
        <v>1053</v>
      </c>
      <c r="J4316" s="625" t="s">
        <v>6</v>
      </c>
      <c r="K4316" s="629"/>
      <c r="L4316" s="625" t="s">
        <v>1054</v>
      </c>
      <c r="M4316" s="632"/>
    </row>
    <row r="4317" spans="1:13">
      <c r="A4317" s="625"/>
      <c r="B4317" s="626"/>
      <c r="C4317" s="625"/>
      <c r="D4317" s="625"/>
      <c r="E4317" s="625"/>
      <c r="F4317" s="633" t="s">
        <v>1055</v>
      </c>
      <c r="G4317" s="634" t="s">
        <v>1055</v>
      </c>
      <c r="H4317" s="628" t="s">
        <v>1056</v>
      </c>
      <c r="I4317" s="629" t="s">
        <v>1057</v>
      </c>
      <c r="J4317" s="625" t="s">
        <v>1058</v>
      </c>
      <c r="K4317" s="635"/>
      <c r="L4317" s="636" t="s">
        <v>1059</v>
      </c>
      <c r="M4317" s="632"/>
    </row>
    <row r="4318" spans="1:13" ht="153">
      <c r="A4318" s="694">
        <v>4</v>
      </c>
      <c r="B4318" s="694" t="s">
        <v>3278</v>
      </c>
      <c r="C4318" s="694" t="s">
        <v>3279</v>
      </c>
      <c r="D4318" s="694" t="s">
        <v>3280</v>
      </c>
      <c r="E4318" s="694" t="s">
        <v>3281</v>
      </c>
      <c r="F4318" s="1012">
        <v>5</v>
      </c>
      <c r="G4318" s="694" t="s">
        <v>1273</v>
      </c>
      <c r="H4318" s="1012" t="s">
        <v>1273</v>
      </c>
      <c r="I4318" s="1012">
        <v>18.55</v>
      </c>
      <c r="J4318" s="1012">
        <v>18.55</v>
      </c>
      <c r="K4318" s="1012" t="s">
        <v>1273</v>
      </c>
      <c r="L4318" s="694" t="s">
        <v>1273</v>
      </c>
      <c r="M4318" s="694" t="s">
        <v>3282</v>
      </c>
    </row>
    <row r="4319" spans="1:13" ht="102">
      <c r="A4319" s="694">
        <v>5</v>
      </c>
      <c r="B4319" s="694" t="s">
        <v>3283</v>
      </c>
      <c r="C4319" s="694" t="s">
        <v>3284</v>
      </c>
      <c r="D4319" s="694" t="s">
        <v>3285</v>
      </c>
      <c r="E4319" s="694" t="s">
        <v>3286</v>
      </c>
      <c r="F4319" s="1012" t="s">
        <v>1077</v>
      </c>
      <c r="G4319" s="694" t="s">
        <v>1273</v>
      </c>
      <c r="H4319" s="1014">
        <v>1.01</v>
      </c>
      <c r="I4319" s="1012">
        <v>17.100000000000001</v>
      </c>
      <c r="J4319" s="1012">
        <v>17.100000000000001</v>
      </c>
      <c r="K4319" s="1012" t="s">
        <v>1273</v>
      </c>
      <c r="L4319" s="694" t="s">
        <v>1273</v>
      </c>
      <c r="M4319" s="694" t="s">
        <v>3287</v>
      </c>
    </row>
    <row r="4320" spans="1:13" ht="51">
      <c r="A4320" s="803">
        <v>6</v>
      </c>
      <c r="B4320" s="803" t="s">
        <v>3288</v>
      </c>
      <c r="C4320" s="803" t="s">
        <v>3289</v>
      </c>
      <c r="D4320" s="803" t="s">
        <v>3290</v>
      </c>
      <c r="E4320" s="803" t="s">
        <v>3291</v>
      </c>
      <c r="F4320" s="1035" t="s">
        <v>1077</v>
      </c>
      <c r="G4320" s="803" t="s">
        <v>1273</v>
      </c>
      <c r="H4320" s="1035">
        <v>15</v>
      </c>
      <c r="I4320" s="1035">
        <v>30</v>
      </c>
      <c r="J4320" s="1224">
        <v>30</v>
      </c>
      <c r="K4320" s="1035" t="s">
        <v>1273</v>
      </c>
      <c r="L4320" s="803" t="s">
        <v>1273</v>
      </c>
      <c r="M4320" s="803" t="s">
        <v>3292</v>
      </c>
    </row>
    <row r="4321" spans="1:13" ht="15">
      <c r="A4321" s="1101"/>
      <c r="B4321" s="1225"/>
      <c r="C4321" s="735" t="s">
        <v>6</v>
      </c>
      <c r="D4321" s="576"/>
      <c r="E4321" s="1103"/>
      <c r="F4321" s="997">
        <f>SUM(F4300:F4320)</f>
        <v>21.5</v>
      </c>
      <c r="G4321" s="997">
        <f>SUM(G4300:G4320)</f>
        <v>0</v>
      </c>
      <c r="H4321" s="997">
        <f>SUM(H4300:H4320)</f>
        <v>50.82</v>
      </c>
      <c r="I4321" s="997">
        <f>SUM(I4300:I4320)</f>
        <v>184.01999999999998</v>
      </c>
      <c r="J4321" s="997">
        <f>SUM(J4300:J4320)</f>
        <v>184.01999999999998</v>
      </c>
      <c r="K4321" s="1198"/>
      <c r="L4321" s="576"/>
      <c r="M4321" s="1066"/>
    </row>
    <row r="4322" spans="1:13" ht="15">
      <c r="A4322" s="725"/>
      <c r="B4322" s="1226"/>
      <c r="C4322" s="736"/>
      <c r="D4322" s="738"/>
      <c r="E4322" s="738"/>
      <c r="F4322" s="1011"/>
      <c r="G4322" s="1011"/>
      <c r="H4322" s="1011"/>
      <c r="I4322" s="1011"/>
      <c r="J4322" s="1011"/>
      <c r="K4322" s="1011"/>
      <c r="L4322" s="738"/>
      <c r="M4322" s="738"/>
    </row>
    <row r="4323" spans="1:13" ht="15">
      <c r="A4323" s="725"/>
      <c r="B4323" s="1226"/>
      <c r="C4323" s="736"/>
      <c r="D4323" s="738"/>
      <c r="E4323" s="738"/>
      <c r="F4323" s="1011"/>
      <c r="G4323" s="1011"/>
      <c r="H4323" s="1011"/>
      <c r="I4323" s="1011"/>
      <c r="J4323" s="1011"/>
      <c r="K4323" s="1011"/>
      <c r="L4323" s="738"/>
      <c r="M4323" s="738"/>
    </row>
    <row r="4324" spans="1:13" ht="15">
      <c r="A4324" s="725"/>
      <c r="B4324" s="1226"/>
      <c r="C4324" s="736"/>
      <c r="D4324" s="738"/>
      <c r="E4324" s="738"/>
      <c r="F4324" s="1011"/>
      <c r="G4324" s="1011"/>
      <c r="H4324" s="1011"/>
      <c r="I4324" s="1011"/>
      <c r="J4324" s="1011"/>
      <c r="K4324" s="1011"/>
      <c r="L4324" s="738"/>
      <c r="M4324" s="738"/>
    </row>
    <row r="4325" spans="1:13" ht="15">
      <c r="A4325" s="725"/>
      <c r="B4325" s="1226"/>
      <c r="C4325" s="736"/>
      <c r="D4325" s="738"/>
      <c r="E4325" s="738"/>
      <c r="F4325" s="1011"/>
      <c r="G4325" s="1011"/>
      <c r="H4325" s="1011"/>
      <c r="I4325" s="1011"/>
      <c r="J4325" s="1011"/>
      <c r="K4325" s="1011"/>
      <c r="L4325" s="738"/>
      <c r="M4325" s="738"/>
    </row>
    <row r="4326" spans="1:13" ht="15">
      <c r="A4326" s="725"/>
      <c r="B4326" s="1226"/>
      <c r="C4326" s="736"/>
      <c r="D4326" s="738"/>
      <c r="E4326" s="738"/>
      <c r="F4326" s="1011"/>
      <c r="G4326" s="1011"/>
      <c r="H4326" s="1011"/>
      <c r="I4326" s="1011"/>
      <c r="J4326" s="1011"/>
      <c r="K4326" s="1011"/>
      <c r="L4326" s="738"/>
      <c r="M4326" s="738"/>
    </row>
    <row r="4327" spans="1:13" ht="15">
      <c r="A4327" s="725"/>
      <c r="B4327" s="1226"/>
      <c r="C4327" s="736"/>
      <c r="D4327" s="738"/>
      <c r="E4327" s="738"/>
      <c r="F4327" s="1011"/>
      <c r="G4327" s="1011"/>
      <c r="H4327" s="1011"/>
      <c r="I4327" s="1011"/>
      <c r="J4327" s="1011"/>
      <c r="K4327" s="1011"/>
      <c r="L4327" s="738"/>
      <c r="M4327" s="738"/>
    </row>
    <row r="4328" spans="1:13" ht="15">
      <c r="A4328" s="725"/>
      <c r="B4328" s="1226"/>
      <c r="C4328" s="736"/>
      <c r="D4328" s="738"/>
      <c r="E4328" s="738"/>
      <c r="F4328" s="1011"/>
      <c r="G4328" s="1011"/>
      <c r="H4328" s="1011"/>
      <c r="I4328" s="1011"/>
      <c r="J4328" s="1011"/>
      <c r="K4328" s="1011"/>
      <c r="L4328" s="738"/>
      <c r="M4328" s="738"/>
    </row>
    <row r="4329" spans="1:13" ht="15">
      <c r="A4329" s="725"/>
      <c r="B4329" s="1226"/>
      <c r="C4329" s="736"/>
      <c r="D4329" s="738"/>
      <c r="E4329" s="738"/>
      <c r="F4329" s="1011"/>
      <c r="G4329" s="1011"/>
      <c r="H4329" s="1011"/>
      <c r="I4329" s="1011"/>
      <c r="J4329" s="1011"/>
      <c r="K4329" s="1011"/>
      <c r="L4329" s="738"/>
      <c r="M4329" s="738"/>
    </row>
    <row r="4330" spans="1:13" ht="15">
      <c r="A4330" s="725"/>
      <c r="B4330" s="1226"/>
      <c r="C4330" s="736"/>
      <c r="D4330" s="738"/>
      <c r="E4330" s="738"/>
      <c r="F4330" s="1011"/>
      <c r="G4330" s="1011"/>
      <c r="H4330" s="1011"/>
      <c r="I4330" s="1011"/>
      <c r="J4330" s="1011"/>
      <c r="K4330" s="1011"/>
      <c r="L4330" s="738"/>
      <c r="M4330" s="738"/>
    </row>
    <row r="4331" spans="1:13" ht="15">
      <c r="A4331" s="725"/>
      <c r="B4331" s="1226"/>
      <c r="C4331" s="736"/>
      <c r="D4331" s="738"/>
      <c r="E4331" s="738"/>
      <c r="F4331" s="1011"/>
      <c r="G4331" s="1011"/>
      <c r="H4331" s="1011"/>
      <c r="I4331" s="1011"/>
      <c r="J4331" s="1011"/>
      <c r="K4331" s="1011"/>
      <c r="L4331" s="738"/>
      <c r="M4331" s="738"/>
    </row>
    <row r="4332" spans="1:13">
      <c r="A4332" s="1676" t="s">
        <v>907</v>
      </c>
      <c r="B4332" s="1676"/>
      <c r="C4332" s="1676"/>
      <c r="D4332" s="1676"/>
      <c r="E4332" s="1676"/>
      <c r="F4332" s="1676"/>
      <c r="G4332" s="1676"/>
      <c r="H4332" s="1676"/>
      <c r="I4332" s="1676"/>
      <c r="J4332" s="1676"/>
      <c r="K4332" s="1676"/>
      <c r="L4332" s="1676"/>
      <c r="M4332" s="1676"/>
    </row>
    <row r="4333" spans="1:13">
      <c r="A4333" s="1676" t="s">
        <v>908</v>
      </c>
      <c r="B4333" s="1676"/>
      <c r="C4333" s="1676"/>
      <c r="D4333" s="1676"/>
      <c r="E4333" s="1676"/>
      <c r="F4333" s="1676"/>
      <c r="G4333" s="1676"/>
      <c r="H4333" s="1676"/>
      <c r="I4333" s="1676"/>
      <c r="J4333" s="1676"/>
      <c r="K4333" s="1676"/>
      <c r="L4333" s="1676"/>
      <c r="M4333" s="1676"/>
    </row>
    <row r="4334" spans="1:13">
      <c r="A4334" s="1655" t="s">
        <v>1233</v>
      </c>
      <c r="B4334" s="1655"/>
      <c r="C4334" s="1655"/>
      <c r="D4334" s="1655"/>
      <c r="E4334" s="1655"/>
      <c r="F4334" s="1655"/>
      <c r="G4334" s="1655"/>
      <c r="H4334" s="1655"/>
      <c r="I4334" s="1655"/>
      <c r="J4334" s="1655"/>
      <c r="K4334" s="1655"/>
      <c r="L4334" s="1655"/>
      <c r="M4334" s="1655"/>
    </row>
    <row r="4335" spans="1:13">
      <c r="A4335" s="1690" t="s">
        <v>3293</v>
      </c>
      <c r="B4335" s="1690"/>
      <c r="C4335" s="1690"/>
      <c r="D4335" s="1690"/>
      <c r="E4335" s="1690"/>
      <c r="F4335" s="1690"/>
      <c r="G4335" s="1690"/>
      <c r="H4335" s="1690"/>
      <c r="I4335" s="1690"/>
      <c r="J4335" s="1690"/>
      <c r="K4335" s="1690"/>
      <c r="L4335" s="1690"/>
      <c r="M4335" s="1690"/>
    </row>
    <row r="4336" spans="1:13">
      <c r="A4336" s="1691" t="s">
        <v>3294</v>
      </c>
      <c r="B4336" s="1683"/>
      <c r="C4336" s="1683"/>
      <c r="D4336" s="1683"/>
      <c r="E4336" s="1683"/>
      <c r="F4336" s="1683"/>
      <c r="G4336" s="1683"/>
      <c r="H4336" s="1683"/>
      <c r="I4336" s="1683"/>
      <c r="J4336" s="1683"/>
      <c r="K4336" s="1683"/>
      <c r="L4336" s="1683"/>
      <c r="M4336" s="1683"/>
    </row>
    <row r="4337" spans="1:13">
      <c r="A4337" s="620" t="s">
        <v>910</v>
      </c>
      <c r="B4337" s="621" t="s">
        <v>1029</v>
      </c>
      <c r="C4337" s="620" t="s">
        <v>1030</v>
      </c>
      <c r="D4337" s="620" t="s">
        <v>1030</v>
      </c>
      <c r="E4337" s="620" t="s">
        <v>1031</v>
      </c>
      <c r="F4337" s="1657" t="s">
        <v>1032</v>
      </c>
      <c r="G4337" s="1658"/>
      <c r="H4337" s="622" t="s">
        <v>1033</v>
      </c>
      <c r="I4337" s="623" t="s">
        <v>1034</v>
      </c>
      <c r="J4337" s="620" t="s">
        <v>1035</v>
      </c>
      <c r="K4337" s="620" t="s">
        <v>1036</v>
      </c>
      <c r="L4337" s="620" t="s">
        <v>1037</v>
      </c>
      <c r="M4337" s="624" t="s">
        <v>1038</v>
      </c>
    </row>
    <row r="4338" spans="1:13">
      <c r="A4338" s="625"/>
      <c r="B4338" s="626" t="s">
        <v>1039</v>
      </c>
      <c r="C4338" s="625" t="s">
        <v>1040</v>
      </c>
      <c r="D4338" s="625" t="s">
        <v>1041</v>
      </c>
      <c r="E4338" s="625" t="s">
        <v>1042</v>
      </c>
      <c r="F4338" s="1659" t="s">
        <v>1043</v>
      </c>
      <c r="G4338" s="1660"/>
      <c r="H4338" s="627" t="s">
        <v>1044</v>
      </c>
      <c r="I4338" s="625" t="s">
        <v>6</v>
      </c>
      <c r="J4338" s="628" t="s">
        <v>1045</v>
      </c>
      <c r="K4338" s="629" t="s">
        <v>1046</v>
      </c>
      <c r="L4338" s="625" t="s">
        <v>1047</v>
      </c>
      <c r="M4338" s="628" t="s">
        <v>1048</v>
      </c>
    </row>
    <row r="4339" spans="1:13">
      <c r="A4339" s="625"/>
      <c r="B4339" s="626" t="s">
        <v>1049</v>
      </c>
      <c r="C4339" s="625"/>
      <c r="D4339" s="625"/>
      <c r="E4339" s="625"/>
      <c r="F4339" s="630" t="s">
        <v>1050</v>
      </c>
      <c r="G4339" s="630" t="s">
        <v>1051</v>
      </c>
      <c r="H4339" s="631" t="s">
        <v>1052</v>
      </c>
      <c r="I4339" s="629" t="s">
        <v>1053</v>
      </c>
      <c r="J4339" s="625" t="s">
        <v>6</v>
      </c>
      <c r="K4339" s="629"/>
      <c r="L4339" s="625" t="s">
        <v>1054</v>
      </c>
      <c r="M4339" s="632"/>
    </row>
    <row r="4340" spans="1:13">
      <c r="A4340" s="625"/>
      <c r="B4340" s="626"/>
      <c r="C4340" s="625"/>
      <c r="D4340" s="625"/>
      <c r="E4340" s="625"/>
      <c r="F4340" s="633" t="s">
        <v>1055</v>
      </c>
      <c r="G4340" s="634" t="s">
        <v>1055</v>
      </c>
      <c r="H4340" s="628" t="s">
        <v>1056</v>
      </c>
      <c r="I4340" s="629" t="s">
        <v>1057</v>
      </c>
      <c r="J4340" s="625" t="s">
        <v>1058</v>
      </c>
      <c r="K4340" s="635"/>
      <c r="L4340" s="636" t="s">
        <v>1059</v>
      </c>
      <c r="M4340" s="632"/>
    </row>
    <row r="4341" spans="1:13" ht="63.75">
      <c r="A4341" s="739">
        <v>1</v>
      </c>
      <c r="B4341" s="739" t="s">
        <v>3295</v>
      </c>
      <c r="C4341" s="739" t="s">
        <v>2718</v>
      </c>
      <c r="D4341" s="693" t="s">
        <v>3296</v>
      </c>
      <c r="E4341" s="1670" t="s">
        <v>3297</v>
      </c>
      <c r="F4341" s="721">
        <v>10</v>
      </c>
      <c r="G4341" s="720"/>
      <c r="H4341" s="720"/>
      <c r="I4341" s="701"/>
      <c r="J4341" s="693"/>
      <c r="K4341" s="701"/>
      <c r="L4341" s="693" t="s">
        <v>3298</v>
      </c>
      <c r="M4341" s="693" t="s">
        <v>3299</v>
      </c>
    </row>
    <row r="4342" spans="1:13" ht="76.5">
      <c r="A4342" s="742"/>
      <c r="B4342" s="742"/>
      <c r="C4342" s="742"/>
      <c r="D4342" s="701" t="s">
        <v>3300</v>
      </c>
      <c r="E4342" s="1671"/>
      <c r="F4342" s="721">
        <v>10</v>
      </c>
      <c r="G4342" s="1227"/>
      <c r="H4342" s="1227">
        <v>100</v>
      </c>
      <c r="I4342" s="721">
        <v>120</v>
      </c>
      <c r="J4342" s="721">
        <v>180</v>
      </c>
      <c r="K4342" s="721">
        <v>20</v>
      </c>
      <c r="L4342" s="742"/>
      <c r="M4342" s="701" t="s">
        <v>3301</v>
      </c>
    </row>
    <row r="4343" spans="1:13" ht="63.75">
      <c r="A4343" s="743"/>
      <c r="B4343" s="743"/>
      <c r="C4343" s="743"/>
      <c r="D4343" s="701" t="s">
        <v>3302</v>
      </c>
      <c r="E4343" s="743"/>
      <c r="F4343" s="721">
        <v>10</v>
      </c>
      <c r="G4343" s="1227"/>
      <c r="H4343" s="1227">
        <v>130</v>
      </c>
      <c r="I4343" s="721">
        <v>150</v>
      </c>
      <c r="J4343" s="721">
        <v>280</v>
      </c>
      <c r="K4343" s="721">
        <v>30</v>
      </c>
      <c r="L4343" s="693"/>
      <c r="M4343" s="701" t="s">
        <v>3303</v>
      </c>
    </row>
    <row r="4344" spans="1:13" ht="51">
      <c r="A4344" s="693">
        <v>2</v>
      </c>
      <c r="B4344" s="693" t="s">
        <v>3304</v>
      </c>
      <c r="C4344" s="693" t="s">
        <v>3305</v>
      </c>
      <c r="D4344" s="693" t="s">
        <v>3306</v>
      </c>
      <c r="E4344" s="693" t="s">
        <v>3307</v>
      </c>
      <c r="F4344" s="721" t="s">
        <v>1077</v>
      </c>
      <c r="G4344" s="1228"/>
      <c r="H4344" s="1229"/>
      <c r="I4344" s="1229"/>
      <c r="J4344" s="1229"/>
      <c r="K4344" s="1229"/>
      <c r="L4344" s="693"/>
      <c r="M4344" s="693" t="s">
        <v>3308</v>
      </c>
    </row>
    <row r="4345" spans="1:13" ht="51">
      <c r="A4345" s="693">
        <v>3</v>
      </c>
      <c r="B4345" s="693" t="s">
        <v>3309</v>
      </c>
      <c r="C4345" s="693" t="s">
        <v>3310</v>
      </c>
      <c r="D4345" s="693" t="s">
        <v>3311</v>
      </c>
      <c r="E4345" s="693" t="s">
        <v>3312</v>
      </c>
      <c r="F4345" s="1227" t="s">
        <v>1077</v>
      </c>
      <c r="G4345" s="696"/>
      <c r="H4345" s="696"/>
      <c r="I4345" s="696"/>
      <c r="J4345" s="696"/>
      <c r="K4345" s="696"/>
      <c r="L4345" s="693" t="s">
        <v>3313</v>
      </c>
      <c r="M4345" s="693" t="s">
        <v>3314</v>
      </c>
    </row>
    <row r="4346" spans="1:13" ht="76.5">
      <c r="A4346" s="739">
        <v>4</v>
      </c>
      <c r="B4346" s="693" t="s">
        <v>3315</v>
      </c>
      <c r="C4346" s="739" t="s">
        <v>3316</v>
      </c>
      <c r="D4346" s="739" t="s">
        <v>3317</v>
      </c>
      <c r="E4346" s="739" t="s">
        <v>3318</v>
      </c>
      <c r="F4346" s="862">
        <v>7</v>
      </c>
      <c r="G4346" s="902"/>
      <c r="H4346" s="902">
        <v>70</v>
      </c>
      <c r="I4346" s="902">
        <v>80</v>
      </c>
      <c r="J4346" s="902">
        <v>108</v>
      </c>
      <c r="K4346" s="902">
        <v>80</v>
      </c>
      <c r="L4346" s="739" t="s">
        <v>3313</v>
      </c>
      <c r="M4346" s="739" t="s">
        <v>3319</v>
      </c>
    </row>
    <row r="4347" spans="1:13">
      <c r="A4347" s="576"/>
      <c r="B4347" s="576"/>
      <c r="C4347" s="1196" t="s">
        <v>3320</v>
      </c>
      <c r="D4347" s="593"/>
      <c r="E4347" s="1144"/>
      <c r="F4347" s="997">
        <f>SUM(F4341:F4346)</f>
        <v>37</v>
      </c>
      <c r="G4347" s="997">
        <f>SUM(G4341:G4346)</f>
        <v>0</v>
      </c>
      <c r="H4347" s="997">
        <f>SUM(H4341:H4346)</f>
        <v>300</v>
      </c>
      <c r="I4347" s="997">
        <f>SUM(I4341:I4346)</f>
        <v>350</v>
      </c>
      <c r="J4347" s="997">
        <f>SUM(J4341:J4346)</f>
        <v>568</v>
      </c>
      <c r="K4347" s="997"/>
      <c r="L4347" s="593"/>
      <c r="M4347" s="1047"/>
    </row>
    <row r="4348" spans="1:13">
      <c r="A4348" s="738"/>
      <c r="B4348" s="738"/>
      <c r="C4348" s="595"/>
      <c r="D4348" s="595"/>
      <c r="E4348" s="595"/>
      <c r="F4348" s="1011"/>
      <c r="G4348" s="1011"/>
      <c r="H4348" s="1011"/>
      <c r="I4348" s="1011"/>
      <c r="J4348" s="1011"/>
      <c r="K4348" s="1011"/>
      <c r="L4348" s="595"/>
      <c r="M4348" s="595"/>
    </row>
    <row r="4349" spans="1:13">
      <c r="A4349" s="738"/>
      <c r="B4349" s="738"/>
      <c r="C4349" s="595"/>
      <c r="D4349" s="595"/>
      <c r="E4349" s="595"/>
      <c r="F4349" s="1011"/>
      <c r="G4349" s="1011"/>
      <c r="H4349" s="1011"/>
      <c r="I4349" s="1011"/>
      <c r="J4349" s="1011"/>
      <c r="K4349" s="1011"/>
      <c r="L4349" s="595"/>
      <c r="M4349" s="595"/>
    </row>
    <row r="4350" spans="1:13">
      <c r="A4350" s="738"/>
      <c r="B4350" s="738"/>
      <c r="C4350" s="595"/>
      <c r="D4350" s="595"/>
      <c r="E4350" s="595"/>
      <c r="F4350" s="1011"/>
      <c r="G4350" s="1011"/>
      <c r="H4350" s="1011"/>
      <c r="I4350" s="1011"/>
      <c r="J4350" s="1011"/>
      <c r="K4350" s="1011"/>
      <c r="L4350" s="595"/>
      <c r="M4350" s="595"/>
    </row>
    <row r="4351" spans="1:13">
      <c r="A4351" s="738"/>
      <c r="B4351" s="738"/>
      <c r="C4351" s="595"/>
      <c r="D4351" s="595"/>
      <c r="E4351" s="595"/>
      <c r="F4351" s="1011"/>
      <c r="G4351" s="1011"/>
      <c r="H4351" s="1011"/>
      <c r="I4351" s="1011"/>
      <c r="J4351" s="1011"/>
      <c r="K4351" s="1011"/>
      <c r="L4351" s="595"/>
      <c r="M4351" s="595"/>
    </row>
    <row r="4352" spans="1:13">
      <c r="A4352" s="738"/>
      <c r="B4352" s="738"/>
      <c r="C4352" s="595"/>
      <c r="D4352" s="595"/>
      <c r="E4352" s="595"/>
      <c r="F4352" s="1011"/>
      <c r="G4352" s="1011"/>
      <c r="H4352" s="1011"/>
      <c r="I4352" s="1011"/>
      <c r="J4352" s="1011"/>
      <c r="K4352" s="1011"/>
      <c r="L4352" s="595"/>
      <c r="M4352" s="595"/>
    </row>
    <row r="4353" spans="1:13">
      <c r="A4353" s="738"/>
      <c r="B4353" s="738"/>
      <c r="C4353" s="595"/>
      <c r="D4353" s="595"/>
      <c r="E4353" s="595"/>
      <c r="F4353" s="1011"/>
      <c r="G4353" s="1011"/>
      <c r="H4353" s="1011"/>
      <c r="I4353" s="1011"/>
      <c r="J4353" s="1011"/>
      <c r="K4353" s="1011"/>
      <c r="L4353" s="595"/>
      <c r="M4353" s="595"/>
    </row>
    <row r="4354" spans="1:13">
      <c r="A4354" s="1676" t="s">
        <v>907</v>
      </c>
      <c r="B4354" s="1676"/>
      <c r="C4354" s="1676"/>
      <c r="D4354" s="1676"/>
      <c r="E4354" s="1676"/>
      <c r="F4354" s="1676"/>
      <c r="G4354" s="1676"/>
      <c r="H4354" s="1676"/>
      <c r="I4354" s="1676"/>
      <c r="J4354" s="1676"/>
      <c r="K4354" s="1676"/>
      <c r="L4354" s="1676"/>
      <c r="M4354" s="1676"/>
    </row>
    <row r="4355" spans="1:13">
      <c r="A4355" s="1676" t="s">
        <v>908</v>
      </c>
      <c r="B4355" s="1676"/>
      <c r="C4355" s="1676"/>
      <c r="D4355" s="1676"/>
      <c r="E4355" s="1676"/>
      <c r="F4355" s="1676"/>
      <c r="G4355" s="1676"/>
      <c r="H4355" s="1676"/>
      <c r="I4355" s="1676"/>
      <c r="J4355" s="1676"/>
      <c r="K4355" s="1676"/>
      <c r="L4355" s="1676"/>
      <c r="M4355" s="1676"/>
    </row>
    <row r="4356" spans="1:13">
      <c r="A4356" s="1655" t="s">
        <v>3321</v>
      </c>
      <c r="B4356" s="1655"/>
      <c r="C4356" s="1655"/>
      <c r="D4356" s="1655"/>
      <c r="E4356" s="1655"/>
      <c r="F4356" s="1655"/>
      <c r="G4356" s="1655"/>
      <c r="H4356" s="1655"/>
      <c r="I4356" s="1655"/>
      <c r="J4356" s="1655"/>
      <c r="K4356" s="1655"/>
      <c r="L4356" s="1655"/>
      <c r="M4356" s="1655"/>
    </row>
    <row r="4357" spans="1:13">
      <c r="A4357" s="1690" t="s">
        <v>3322</v>
      </c>
      <c r="B4357" s="1690"/>
      <c r="C4357" s="1690"/>
      <c r="D4357" s="1690"/>
      <c r="E4357" s="1690"/>
      <c r="F4357" s="1690"/>
      <c r="G4357" s="1690"/>
      <c r="H4357" s="1690"/>
      <c r="I4357" s="1690"/>
      <c r="J4357" s="1690"/>
      <c r="K4357" s="1690"/>
      <c r="L4357" s="1690"/>
      <c r="M4357" s="1690"/>
    </row>
    <row r="4358" spans="1:13">
      <c r="A4358" s="1691" t="s">
        <v>3323</v>
      </c>
      <c r="B4358" s="1683"/>
      <c r="C4358" s="1683"/>
      <c r="D4358" s="1683"/>
      <c r="E4358" s="1683"/>
      <c r="F4358" s="1683"/>
      <c r="G4358" s="1683"/>
      <c r="H4358" s="1683"/>
      <c r="I4358" s="1683"/>
      <c r="J4358" s="1683"/>
      <c r="K4358" s="1683"/>
      <c r="L4358" s="1683"/>
      <c r="M4358" s="1683"/>
    </row>
    <row r="4359" spans="1:13">
      <c r="A4359" s="620" t="s">
        <v>910</v>
      </c>
      <c r="B4359" s="621" t="s">
        <v>1029</v>
      </c>
      <c r="C4359" s="620" t="s">
        <v>1030</v>
      </c>
      <c r="D4359" s="620" t="s">
        <v>1030</v>
      </c>
      <c r="E4359" s="620" t="s">
        <v>1031</v>
      </c>
      <c r="F4359" s="1657" t="s">
        <v>1032</v>
      </c>
      <c r="G4359" s="1658"/>
      <c r="H4359" s="622" t="s">
        <v>1033</v>
      </c>
      <c r="I4359" s="623" t="s">
        <v>1034</v>
      </c>
      <c r="J4359" s="620" t="s">
        <v>1035</v>
      </c>
      <c r="K4359" s="620" t="s">
        <v>1036</v>
      </c>
      <c r="L4359" s="620" t="s">
        <v>1037</v>
      </c>
      <c r="M4359" s="624" t="s">
        <v>1038</v>
      </c>
    </row>
    <row r="4360" spans="1:13">
      <c r="A4360" s="625"/>
      <c r="B4360" s="626" t="s">
        <v>1039</v>
      </c>
      <c r="C4360" s="625" t="s">
        <v>1040</v>
      </c>
      <c r="D4360" s="625" t="s">
        <v>1041</v>
      </c>
      <c r="E4360" s="625" t="s">
        <v>1042</v>
      </c>
      <c r="F4360" s="1659" t="s">
        <v>1043</v>
      </c>
      <c r="G4360" s="1660"/>
      <c r="H4360" s="627" t="s">
        <v>1044</v>
      </c>
      <c r="I4360" s="625" t="s">
        <v>6</v>
      </c>
      <c r="J4360" s="628" t="s">
        <v>1045</v>
      </c>
      <c r="K4360" s="629" t="s">
        <v>1046</v>
      </c>
      <c r="L4360" s="625" t="s">
        <v>1047</v>
      </c>
      <c r="M4360" s="628" t="s">
        <v>1048</v>
      </c>
    </row>
    <row r="4361" spans="1:13">
      <c r="A4361" s="625"/>
      <c r="B4361" s="626" t="s">
        <v>1049</v>
      </c>
      <c r="C4361" s="625"/>
      <c r="D4361" s="625"/>
      <c r="E4361" s="625"/>
      <c r="F4361" s="630" t="s">
        <v>1050</v>
      </c>
      <c r="G4361" s="630" t="s">
        <v>1051</v>
      </c>
      <c r="H4361" s="631" t="s">
        <v>1052</v>
      </c>
      <c r="I4361" s="629" t="s">
        <v>1053</v>
      </c>
      <c r="J4361" s="625" t="s">
        <v>6</v>
      </c>
      <c r="K4361" s="629"/>
      <c r="L4361" s="625" t="s">
        <v>1054</v>
      </c>
      <c r="M4361" s="632"/>
    </row>
    <row r="4362" spans="1:13">
      <c r="A4362" s="625"/>
      <c r="B4362" s="626"/>
      <c r="C4362" s="625"/>
      <c r="D4362" s="625"/>
      <c r="E4362" s="625"/>
      <c r="F4362" s="633" t="s">
        <v>1055</v>
      </c>
      <c r="G4362" s="634" t="s">
        <v>1055</v>
      </c>
      <c r="H4362" s="628" t="s">
        <v>1056</v>
      </c>
      <c r="I4362" s="629" t="s">
        <v>1057</v>
      </c>
      <c r="J4362" s="625" t="s">
        <v>1058</v>
      </c>
      <c r="K4362" s="635"/>
      <c r="L4362" s="636" t="s">
        <v>1059</v>
      </c>
      <c r="M4362" s="632"/>
    </row>
    <row r="4363" spans="1:13" ht="89.25">
      <c r="A4363" s="739">
        <v>1</v>
      </c>
      <c r="B4363" s="739" t="s">
        <v>3324</v>
      </c>
      <c r="C4363" s="739" t="s">
        <v>3325</v>
      </c>
      <c r="D4363" s="739" t="s">
        <v>3326</v>
      </c>
      <c r="E4363" s="739" t="s">
        <v>3327</v>
      </c>
      <c r="F4363" s="902">
        <v>15</v>
      </c>
      <c r="G4363" s="902"/>
      <c r="H4363" s="902">
        <v>10.01</v>
      </c>
      <c r="I4363" s="902">
        <v>25.01</v>
      </c>
      <c r="J4363" s="902"/>
      <c r="K4363" s="902">
        <v>14.2</v>
      </c>
      <c r="L4363" s="739"/>
      <c r="M4363" s="739" t="s">
        <v>3328</v>
      </c>
    </row>
    <row r="4364" spans="1:13" ht="76.5">
      <c r="A4364" s="742"/>
      <c r="B4364" s="742"/>
      <c r="C4364" s="742"/>
      <c r="D4364" s="742" t="s">
        <v>3329</v>
      </c>
      <c r="E4364" s="743"/>
      <c r="F4364" s="1195"/>
      <c r="G4364" s="1195"/>
      <c r="H4364" s="1195"/>
      <c r="I4364" s="1195"/>
      <c r="J4364" s="1195"/>
      <c r="K4364" s="1195"/>
      <c r="L4364" s="742"/>
      <c r="M4364" s="742" t="s">
        <v>3330</v>
      </c>
    </row>
    <row r="4365" spans="1:13" ht="38.25">
      <c r="A4365" s="742"/>
      <c r="B4365" s="742"/>
      <c r="C4365" s="743"/>
      <c r="D4365" s="743" t="s">
        <v>3331</v>
      </c>
      <c r="E4365" s="990" t="s">
        <v>3332</v>
      </c>
      <c r="F4365" s="907"/>
      <c r="G4365" s="907"/>
      <c r="H4365" s="907"/>
      <c r="I4365" s="907"/>
      <c r="J4365" s="907"/>
      <c r="K4365" s="907"/>
      <c r="L4365" s="743"/>
      <c r="M4365" s="743" t="s">
        <v>3333</v>
      </c>
    </row>
    <row r="4366" spans="1:13" ht="25.5">
      <c r="A4366" s="742"/>
      <c r="B4366" s="742"/>
      <c r="C4366" s="1670" t="s">
        <v>3334</v>
      </c>
      <c r="D4366" s="739" t="s">
        <v>3335</v>
      </c>
      <c r="E4366" s="1670" t="s">
        <v>3336</v>
      </c>
      <c r="F4366" s="902">
        <v>15.5</v>
      </c>
      <c r="G4366" s="902"/>
      <c r="H4366" s="902">
        <v>10.82</v>
      </c>
      <c r="I4366" s="902">
        <v>26.32</v>
      </c>
      <c r="J4366" s="902"/>
      <c r="K4366" s="1230">
        <v>15</v>
      </c>
      <c r="L4366" s="739"/>
      <c r="M4366" s="1670" t="s">
        <v>3337</v>
      </c>
    </row>
    <row r="4367" spans="1:13" ht="38.25">
      <c r="A4367" s="742"/>
      <c r="B4367" s="742"/>
      <c r="C4367" s="1671"/>
      <c r="D4367" s="742" t="s">
        <v>3338</v>
      </c>
      <c r="E4367" s="1671"/>
      <c r="F4367" s="1231"/>
      <c r="G4367" s="742"/>
      <c r="H4367" s="742"/>
      <c r="I4367" s="1231"/>
      <c r="J4367" s="742"/>
      <c r="K4367" s="1232"/>
      <c r="L4367" s="742"/>
      <c r="M4367" s="1671"/>
    </row>
    <row r="4368" spans="1:13" ht="38.25">
      <c r="A4368" s="742"/>
      <c r="B4368" s="742"/>
      <c r="C4368" s="1671"/>
      <c r="D4368" s="853" t="s">
        <v>3339</v>
      </c>
      <c r="E4368" s="1671"/>
      <c r="F4368" s="1231"/>
      <c r="G4368" s="742"/>
      <c r="H4368" s="742"/>
      <c r="I4368" s="1231"/>
      <c r="J4368" s="742"/>
      <c r="K4368" s="1232"/>
      <c r="L4368" s="742"/>
      <c r="M4368" s="742"/>
    </row>
    <row r="4369" spans="1:13" ht="38.25">
      <c r="A4369" s="742"/>
      <c r="B4369" s="742"/>
      <c r="C4369" s="742"/>
      <c r="D4369" s="742" t="s">
        <v>3340</v>
      </c>
      <c r="E4369" s="742"/>
      <c r="F4369" s="1231"/>
      <c r="G4369" s="742"/>
      <c r="H4369" s="742"/>
      <c r="I4369" s="1231"/>
      <c r="J4369" s="742"/>
      <c r="K4369" s="1232"/>
      <c r="L4369" s="742"/>
      <c r="M4369" s="742"/>
    </row>
    <row r="4370" spans="1:13" ht="38.25">
      <c r="A4370" s="742"/>
      <c r="B4370" s="742"/>
      <c r="C4370" s="742"/>
      <c r="D4370" s="742" t="s">
        <v>3341</v>
      </c>
      <c r="E4370" s="742"/>
      <c r="F4370" s="1231"/>
      <c r="G4370" s="742"/>
      <c r="H4370" s="742"/>
      <c r="I4370" s="1231"/>
      <c r="J4370" s="742"/>
      <c r="K4370" s="1232"/>
      <c r="L4370" s="742"/>
      <c r="M4370" s="742"/>
    </row>
    <row r="4371" spans="1:13" ht="76.5">
      <c r="A4371" s="743"/>
      <c r="B4371" s="743"/>
      <c r="C4371" s="743"/>
      <c r="D4371" s="743" t="s">
        <v>3342</v>
      </c>
      <c r="E4371" s="743"/>
      <c r="F4371" s="1233"/>
      <c r="G4371" s="743"/>
      <c r="H4371" s="743"/>
      <c r="I4371" s="1233"/>
      <c r="J4371" s="743"/>
      <c r="K4371" s="1234"/>
      <c r="L4371" s="743"/>
      <c r="M4371" s="743" t="s">
        <v>3343</v>
      </c>
    </row>
    <row r="4372" spans="1:13">
      <c r="A4372" s="731"/>
      <c r="B4372" s="731"/>
      <c r="C4372" s="731"/>
      <c r="D4372" s="731"/>
      <c r="E4372" s="731"/>
      <c r="F4372" s="1235"/>
      <c r="G4372" s="731"/>
      <c r="H4372" s="731"/>
      <c r="I4372" s="1235"/>
      <c r="J4372" s="731"/>
      <c r="K4372" s="1236"/>
      <c r="L4372" s="731"/>
      <c r="M4372" s="731"/>
    </row>
    <row r="4373" spans="1:13">
      <c r="A4373" s="1676" t="s">
        <v>907</v>
      </c>
      <c r="B4373" s="1676"/>
      <c r="C4373" s="1676"/>
      <c r="D4373" s="1676"/>
      <c r="E4373" s="1676"/>
      <c r="F4373" s="1676"/>
      <c r="G4373" s="1676"/>
      <c r="H4373" s="1676"/>
      <c r="I4373" s="1676"/>
      <c r="J4373" s="1676"/>
      <c r="K4373" s="1676"/>
      <c r="L4373" s="1676"/>
      <c r="M4373" s="1676"/>
    </row>
    <row r="4374" spans="1:13">
      <c r="A4374" s="1676" t="s">
        <v>908</v>
      </c>
      <c r="B4374" s="1676"/>
      <c r="C4374" s="1676"/>
      <c r="D4374" s="1676"/>
      <c r="E4374" s="1676"/>
      <c r="F4374" s="1676"/>
      <c r="G4374" s="1676"/>
      <c r="H4374" s="1676"/>
      <c r="I4374" s="1676"/>
      <c r="J4374" s="1676"/>
      <c r="K4374" s="1676"/>
      <c r="L4374" s="1676"/>
      <c r="M4374" s="1676"/>
    </row>
    <row r="4375" spans="1:13">
      <c r="A4375" s="1655" t="s">
        <v>3321</v>
      </c>
      <c r="B4375" s="1655"/>
      <c r="C4375" s="1655"/>
      <c r="D4375" s="1655"/>
      <c r="E4375" s="1655"/>
      <c r="F4375" s="1655"/>
      <c r="G4375" s="1655"/>
      <c r="H4375" s="1655"/>
      <c r="I4375" s="1655"/>
      <c r="J4375" s="1655"/>
      <c r="K4375" s="1655"/>
      <c r="L4375" s="1655"/>
      <c r="M4375" s="1655"/>
    </row>
    <row r="4376" spans="1:13">
      <c r="A4376" s="1690" t="s">
        <v>3322</v>
      </c>
      <c r="B4376" s="1690"/>
      <c r="C4376" s="1690"/>
      <c r="D4376" s="1690"/>
      <c r="E4376" s="1690"/>
      <c r="F4376" s="1690"/>
      <c r="G4376" s="1690"/>
      <c r="H4376" s="1690"/>
      <c r="I4376" s="1690"/>
      <c r="J4376" s="1690"/>
      <c r="K4376" s="1690"/>
      <c r="L4376" s="1690"/>
      <c r="M4376" s="1690"/>
    </row>
    <row r="4377" spans="1:13">
      <c r="A4377" s="1691" t="s">
        <v>3323</v>
      </c>
      <c r="B4377" s="1683"/>
      <c r="C4377" s="1683"/>
      <c r="D4377" s="1683"/>
      <c r="E4377" s="1683"/>
      <c r="F4377" s="1683"/>
      <c r="G4377" s="1683"/>
      <c r="H4377" s="1683"/>
      <c r="I4377" s="1683"/>
      <c r="J4377" s="1683"/>
      <c r="K4377" s="1683"/>
      <c r="L4377" s="1683"/>
      <c r="M4377" s="1683"/>
    </row>
    <row r="4378" spans="1:13">
      <c r="A4378" s="620" t="s">
        <v>910</v>
      </c>
      <c r="B4378" s="621" t="s">
        <v>1029</v>
      </c>
      <c r="C4378" s="620" t="s">
        <v>1030</v>
      </c>
      <c r="D4378" s="620" t="s">
        <v>1030</v>
      </c>
      <c r="E4378" s="620" t="s">
        <v>1031</v>
      </c>
      <c r="F4378" s="1657" t="s">
        <v>1032</v>
      </c>
      <c r="G4378" s="1658"/>
      <c r="H4378" s="622" t="s">
        <v>1033</v>
      </c>
      <c r="I4378" s="623" t="s">
        <v>1034</v>
      </c>
      <c r="J4378" s="620" t="s">
        <v>1035</v>
      </c>
      <c r="K4378" s="620" t="s">
        <v>1036</v>
      </c>
      <c r="L4378" s="620" t="s">
        <v>1037</v>
      </c>
      <c r="M4378" s="624" t="s">
        <v>1038</v>
      </c>
    </row>
    <row r="4379" spans="1:13">
      <c r="A4379" s="625"/>
      <c r="B4379" s="626" t="s">
        <v>1039</v>
      </c>
      <c r="C4379" s="625" t="s">
        <v>1040</v>
      </c>
      <c r="D4379" s="625" t="s">
        <v>1041</v>
      </c>
      <c r="E4379" s="625" t="s">
        <v>1042</v>
      </c>
      <c r="F4379" s="1659" t="s">
        <v>1043</v>
      </c>
      <c r="G4379" s="1660"/>
      <c r="H4379" s="627" t="s">
        <v>1044</v>
      </c>
      <c r="I4379" s="625" t="s">
        <v>6</v>
      </c>
      <c r="J4379" s="628" t="s">
        <v>1045</v>
      </c>
      <c r="K4379" s="629" t="s">
        <v>1046</v>
      </c>
      <c r="L4379" s="625" t="s">
        <v>1047</v>
      </c>
      <c r="M4379" s="628" t="s">
        <v>1048</v>
      </c>
    </row>
    <row r="4380" spans="1:13">
      <c r="A4380" s="625"/>
      <c r="B4380" s="626" t="s">
        <v>1049</v>
      </c>
      <c r="C4380" s="625"/>
      <c r="D4380" s="625"/>
      <c r="E4380" s="625"/>
      <c r="F4380" s="630" t="s">
        <v>1050</v>
      </c>
      <c r="G4380" s="630" t="s">
        <v>1051</v>
      </c>
      <c r="H4380" s="631" t="s">
        <v>1052</v>
      </c>
      <c r="I4380" s="629" t="s">
        <v>1053</v>
      </c>
      <c r="J4380" s="625" t="s">
        <v>6</v>
      </c>
      <c r="K4380" s="629"/>
      <c r="L4380" s="625" t="s">
        <v>1054</v>
      </c>
      <c r="M4380" s="632"/>
    </row>
    <row r="4381" spans="1:13">
      <c r="A4381" s="670"/>
      <c r="B4381" s="967"/>
      <c r="C4381" s="670"/>
      <c r="D4381" s="670"/>
      <c r="E4381" s="670"/>
      <c r="F4381" s="1024" t="s">
        <v>1055</v>
      </c>
      <c r="G4381" s="1025" t="s">
        <v>1055</v>
      </c>
      <c r="H4381" s="671" t="s">
        <v>1056</v>
      </c>
      <c r="I4381" s="1026" t="s">
        <v>1057</v>
      </c>
      <c r="J4381" s="670" t="s">
        <v>1058</v>
      </c>
      <c r="K4381" s="1027"/>
      <c r="L4381" s="1028" t="s">
        <v>1059</v>
      </c>
      <c r="M4381" s="1029"/>
    </row>
    <row r="4382" spans="1:13" ht="114.75">
      <c r="A4382" s="742">
        <v>2</v>
      </c>
      <c r="B4382" s="742" t="s">
        <v>3344</v>
      </c>
      <c r="C4382" s="742" t="s">
        <v>3345</v>
      </c>
      <c r="D4382" s="743" t="s">
        <v>3346</v>
      </c>
      <c r="E4382" s="742" t="s">
        <v>3347</v>
      </c>
      <c r="F4382" s="907">
        <v>5.5</v>
      </c>
      <c r="G4382" s="907"/>
      <c r="H4382" s="907">
        <v>16.489999999999998</v>
      </c>
      <c r="I4382" s="907">
        <v>19.989999999999998</v>
      </c>
      <c r="J4382" s="907"/>
      <c r="K4382" s="907">
        <v>3.4</v>
      </c>
      <c r="L4382" s="743"/>
      <c r="M4382" s="742" t="s">
        <v>3348</v>
      </c>
    </row>
    <row r="4383" spans="1:13" ht="51">
      <c r="A4383" s="742"/>
      <c r="B4383" s="742"/>
      <c r="C4383" s="742"/>
      <c r="D4383" s="693" t="s">
        <v>3349</v>
      </c>
      <c r="E4383" s="742"/>
      <c r="F4383" s="776">
        <v>3</v>
      </c>
      <c r="G4383" s="693"/>
      <c r="H4383" s="693"/>
      <c r="I4383" s="1237"/>
      <c r="J4383" s="693"/>
      <c r="K4383" s="693"/>
      <c r="L4383" s="693"/>
      <c r="M4383" s="742"/>
    </row>
    <row r="4384" spans="1:13">
      <c r="A4384" s="742"/>
      <c r="B4384" s="742"/>
      <c r="C4384" s="742"/>
      <c r="D4384" s="693" t="s">
        <v>3350</v>
      </c>
      <c r="E4384" s="742"/>
      <c r="F4384" s="696">
        <v>1</v>
      </c>
      <c r="G4384" s="696"/>
      <c r="H4384" s="696"/>
      <c r="I4384" s="696"/>
      <c r="J4384" s="696"/>
      <c r="K4384" s="696"/>
      <c r="L4384" s="693"/>
      <c r="M4384" s="742"/>
    </row>
    <row r="4385" spans="1:13" ht="38.25">
      <c r="A4385" s="742"/>
      <c r="B4385" s="742"/>
      <c r="C4385" s="742"/>
      <c r="D4385" s="693" t="s">
        <v>3351</v>
      </c>
      <c r="E4385" s="742"/>
      <c r="F4385" s="696">
        <v>1.5</v>
      </c>
      <c r="G4385" s="696"/>
      <c r="H4385" s="696"/>
      <c r="I4385" s="696"/>
      <c r="J4385" s="696"/>
      <c r="K4385" s="696"/>
      <c r="L4385" s="693"/>
      <c r="M4385" s="742"/>
    </row>
    <row r="4386" spans="1:13" ht="51">
      <c r="A4386" s="743"/>
      <c r="B4386" s="743"/>
      <c r="C4386" s="743"/>
      <c r="D4386" s="693" t="s">
        <v>3352</v>
      </c>
      <c r="E4386" s="743"/>
      <c r="F4386" s="696">
        <v>1</v>
      </c>
      <c r="G4386" s="696"/>
      <c r="H4386" s="696"/>
      <c r="I4386" s="696"/>
      <c r="J4386" s="696"/>
      <c r="K4386" s="696"/>
      <c r="L4386" s="693"/>
      <c r="M4386" s="743"/>
    </row>
    <row r="4387" spans="1:13" ht="63.75">
      <c r="A4387" s="739">
        <v>3</v>
      </c>
      <c r="B4387" s="1046" t="s">
        <v>3353</v>
      </c>
      <c r="C4387" s="739" t="s">
        <v>3354</v>
      </c>
      <c r="D4387" s="701" t="s">
        <v>3355</v>
      </c>
      <c r="E4387" s="693" t="s">
        <v>3356</v>
      </c>
      <c r="F4387" s="776">
        <v>10</v>
      </c>
      <c r="G4387" s="696"/>
      <c r="H4387" s="696"/>
      <c r="I4387" s="776">
        <v>10</v>
      </c>
      <c r="J4387" s="696"/>
      <c r="K4387" s="776">
        <v>60</v>
      </c>
      <c r="L4387" s="693"/>
      <c r="M4387" s="701" t="s">
        <v>3357</v>
      </c>
    </row>
    <row r="4388" spans="1:13" ht="38.25">
      <c r="A4388" s="742"/>
      <c r="B4388" s="742"/>
      <c r="C4388" s="742"/>
      <c r="D4388" s="693" t="s">
        <v>3358</v>
      </c>
      <c r="E4388" s="693" t="s">
        <v>3359</v>
      </c>
      <c r="F4388" s="776">
        <v>6</v>
      </c>
      <c r="G4388" s="696"/>
      <c r="H4388" s="696"/>
      <c r="I4388" s="776">
        <v>6</v>
      </c>
      <c r="J4388" s="696"/>
      <c r="K4388" s="696"/>
      <c r="L4388" s="693"/>
      <c r="M4388" s="693" t="s">
        <v>3360</v>
      </c>
    </row>
    <row r="4389" spans="1:13" ht="38.25">
      <c r="A4389" s="742"/>
      <c r="B4389" s="742"/>
      <c r="C4389" s="742"/>
      <c r="D4389" s="693" t="s">
        <v>3361</v>
      </c>
      <c r="E4389" s="693" t="s">
        <v>3362</v>
      </c>
      <c r="F4389" s="776">
        <v>5</v>
      </c>
      <c r="G4389" s="696"/>
      <c r="H4389" s="696"/>
      <c r="I4389" s="776">
        <v>5</v>
      </c>
      <c r="J4389" s="696"/>
      <c r="K4389" s="776">
        <v>20</v>
      </c>
      <c r="L4389" s="693"/>
      <c r="M4389" s="693" t="s">
        <v>3363</v>
      </c>
    </row>
    <row r="4390" spans="1:13" ht="51">
      <c r="A4390" s="743"/>
      <c r="B4390" s="743"/>
      <c r="C4390" s="743"/>
      <c r="D4390" s="693" t="s">
        <v>3364</v>
      </c>
      <c r="E4390" s="693" t="s">
        <v>3365</v>
      </c>
      <c r="F4390" s="776">
        <v>4</v>
      </c>
      <c r="G4390" s="696"/>
      <c r="H4390" s="776">
        <v>25</v>
      </c>
      <c r="I4390" s="776">
        <v>4</v>
      </c>
      <c r="J4390" s="696"/>
      <c r="K4390" s="776">
        <v>4</v>
      </c>
      <c r="L4390" s="693"/>
      <c r="M4390" s="693" t="s">
        <v>3366</v>
      </c>
    </row>
    <row r="4391" spans="1:13">
      <c r="A4391" s="731"/>
      <c r="B4391" s="731"/>
      <c r="C4391" s="731"/>
      <c r="D4391" s="731"/>
      <c r="E4391" s="731"/>
      <c r="F4391" s="1238"/>
      <c r="G4391" s="855"/>
      <c r="H4391" s="1238"/>
      <c r="I4391" s="1238"/>
      <c r="J4391" s="855"/>
      <c r="K4391" s="1238"/>
      <c r="L4391" s="731"/>
      <c r="M4391" s="731"/>
    </row>
    <row r="4392" spans="1:13">
      <c r="A4392" s="1676" t="s">
        <v>907</v>
      </c>
      <c r="B4392" s="1676"/>
      <c r="C4392" s="1676"/>
      <c r="D4392" s="1676"/>
      <c r="E4392" s="1676"/>
      <c r="F4392" s="1676"/>
      <c r="G4392" s="1676"/>
      <c r="H4392" s="1676"/>
      <c r="I4392" s="1676"/>
      <c r="J4392" s="1676"/>
      <c r="K4392" s="1676"/>
      <c r="L4392" s="1676"/>
      <c r="M4392" s="1676"/>
    </row>
    <row r="4393" spans="1:13">
      <c r="A4393" s="1676" t="s">
        <v>908</v>
      </c>
      <c r="B4393" s="1676"/>
      <c r="C4393" s="1676"/>
      <c r="D4393" s="1676"/>
      <c r="E4393" s="1676"/>
      <c r="F4393" s="1676"/>
      <c r="G4393" s="1676"/>
      <c r="H4393" s="1676"/>
      <c r="I4393" s="1676"/>
      <c r="J4393" s="1676"/>
      <c r="K4393" s="1676"/>
      <c r="L4393" s="1676"/>
      <c r="M4393" s="1676"/>
    </row>
    <row r="4394" spans="1:13">
      <c r="A4394" s="1655" t="s">
        <v>3321</v>
      </c>
      <c r="B4394" s="1655"/>
      <c r="C4394" s="1655"/>
      <c r="D4394" s="1655"/>
      <c r="E4394" s="1655"/>
      <c r="F4394" s="1655"/>
      <c r="G4394" s="1655"/>
      <c r="H4394" s="1655"/>
      <c r="I4394" s="1655"/>
      <c r="J4394" s="1655"/>
      <c r="K4394" s="1655"/>
      <c r="L4394" s="1655"/>
      <c r="M4394" s="1655"/>
    </row>
    <row r="4395" spans="1:13">
      <c r="A4395" s="1690" t="s">
        <v>3322</v>
      </c>
      <c r="B4395" s="1690"/>
      <c r="C4395" s="1690"/>
      <c r="D4395" s="1690"/>
      <c r="E4395" s="1690"/>
      <c r="F4395" s="1690"/>
      <c r="G4395" s="1690"/>
      <c r="H4395" s="1690"/>
      <c r="I4395" s="1690"/>
      <c r="J4395" s="1690"/>
      <c r="K4395" s="1690"/>
      <c r="L4395" s="1690"/>
      <c r="M4395" s="1690"/>
    </row>
    <row r="4396" spans="1:13">
      <c r="A4396" s="1691" t="s">
        <v>3323</v>
      </c>
      <c r="B4396" s="1683"/>
      <c r="C4396" s="1683"/>
      <c r="D4396" s="1683"/>
      <c r="E4396" s="1683"/>
      <c r="F4396" s="1683"/>
      <c r="G4396" s="1683"/>
      <c r="H4396" s="1683"/>
      <c r="I4396" s="1683"/>
      <c r="J4396" s="1683"/>
      <c r="K4396" s="1683"/>
      <c r="L4396" s="1683"/>
      <c r="M4396" s="1683"/>
    </row>
    <row r="4397" spans="1:13">
      <c r="A4397" s="620" t="s">
        <v>910</v>
      </c>
      <c r="B4397" s="621" t="s">
        <v>1029</v>
      </c>
      <c r="C4397" s="620" t="s">
        <v>1030</v>
      </c>
      <c r="D4397" s="620" t="s">
        <v>1030</v>
      </c>
      <c r="E4397" s="620" t="s">
        <v>1031</v>
      </c>
      <c r="F4397" s="1657" t="s">
        <v>1032</v>
      </c>
      <c r="G4397" s="1658"/>
      <c r="H4397" s="622" t="s">
        <v>1033</v>
      </c>
      <c r="I4397" s="623" t="s">
        <v>1034</v>
      </c>
      <c r="J4397" s="620" t="s">
        <v>1035</v>
      </c>
      <c r="K4397" s="620" t="s">
        <v>1036</v>
      </c>
      <c r="L4397" s="620" t="s">
        <v>1037</v>
      </c>
      <c r="M4397" s="624" t="s">
        <v>1038</v>
      </c>
    </row>
    <row r="4398" spans="1:13">
      <c r="A4398" s="625"/>
      <c r="B4398" s="626" t="s">
        <v>1039</v>
      </c>
      <c r="C4398" s="625" t="s">
        <v>1040</v>
      </c>
      <c r="D4398" s="625" t="s">
        <v>1041</v>
      </c>
      <c r="E4398" s="625" t="s">
        <v>1042</v>
      </c>
      <c r="F4398" s="1659" t="s">
        <v>1043</v>
      </c>
      <c r="G4398" s="1660"/>
      <c r="H4398" s="627" t="s">
        <v>1044</v>
      </c>
      <c r="I4398" s="625" t="s">
        <v>6</v>
      </c>
      <c r="J4398" s="628" t="s">
        <v>1045</v>
      </c>
      <c r="K4398" s="629" t="s">
        <v>1046</v>
      </c>
      <c r="L4398" s="625" t="s">
        <v>1047</v>
      </c>
      <c r="M4398" s="628" t="s">
        <v>1048</v>
      </c>
    </row>
    <row r="4399" spans="1:13">
      <c r="A4399" s="625"/>
      <c r="B4399" s="626" t="s">
        <v>1049</v>
      </c>
      <c r="C4399" s="625"/>
      <c r="D4399" s="625"/>
      <c r="E4399" s="625"/>
      <c r="F4399" s="630" t="s">
        <v>1050</v>
      </c>
      <c r="G4399" s="630" t="s">
        <v>1051</v>
      </c>
      <c r="H4399" s="631" t="s">
        <v>1052</v>
      </c>
      <c r="I4399" s="629" t="s">
        <v>1053</v>
      </c>
      <c r="J4399" s="625" t="s">
        <v>6</v>
      </c>
      <c r="K4399" s="629"/>
      <c r="L4399" s="625" t="s">
        <v>1054</v>
      </c>
      <c r="M4399" s="632"/>
    </row>
    <row r="4400" spans="1:13">
      <c r="A4400" s="670"/>
      <c r="B4400" s="967"/>
      <c r="C4400" s="670"/>
      <c r="D4400" s="670"/>
      <c r="E4400" s="670"/>
      <c r="F4400" s="1024" t="s">
        <v>1055</v>
      </c>
      <c r="G4400" s="1025" t="s">
        <v>1055</v>
      </c>
      <c r="H4400" s="671" t="s">
        <v>1056</v>
      </c>
      <c r="I4400" s="1026" t="s">
        <v>1057</v>
      </c>
      <c r="J4400" s="670" t="s">
        <v>1058</v>
      </c>
      <c r="K4400" s="1027"/>
      <c r="L4400" s="1028" t="s">
        <v>1059</v>
      </c>
      <c r="M4400" s="1029"/>
    </row>
    <row r="4401" spans="1:13" ht="51">
      <c r="A4401" s="739">
        <v>4</v>
      </c>
      <c r="B4401" s="739" t="s">
        <v>3367</v>
      </c>
      <c r="C4401" s="739" t="s">
        <v>3368</v>
      </c>
      <c r="D4401" s="693" t="s">
        <v>3369</v>
      </c>
      <c r="E4401" s="704" t="s">
        <v>3370</v>
      </c>
      <c r="F4401" s="776">
        <v>6</v>
      </c>
      <c r="G4401" s="696"/>
      <c r="H4401" s="696"/>
      <c r="I4401" s="696">
        <v>10</v>
      </c>
      <c r="J4401" s="696"/>
      <c r="K4401" s="776">
        <v>10</v>
      </c>
      <c r="L4401" s="693"/>
      <c r="M4401" s="701" t="s">
        <v>3371</v>
      </c>
    </row>
    <row r="4402" spans="1:13" ht="51">
      <c r="A4402" s="743"/>
      <c r="B4402" s="743"/>
      <c r="C4402" s="743"/>
      <c r="D4402" s="693" t="s">
        <v>3372</v>
      </c>
      <c r="E4402" s="693" t="s">
        <v>3373</v>
      </c>
      <c r="F4402" s="776">
        <v>6</v>
      </c>
      <c r="G4402" s="696"/>
      <c r="H4402" s="696"/>
      <c r="I4402" s="696">
        <v>5</v>
      </c>
      <c r="J4402" s="696"/>
      <c r="K4402" s="776">
        <v>5</v>
      </c>
      <c r="L4402" s="693"/>
      <c r="M4402" s="693" t="s">
        <v>3374</v>
      </c>
    </row>
    <row r="4403" spans="1:13" ht="51.75" customHeight="1">
      <c r="A4403" s="693">
        <v>5</v>
      </c>
      <c r="B4403" s="704" t="s">
        <v>3375</v>
      </c>
      <c r="C4403" s="693" t="s">
        <v>1224</v>
      </c>
      <c r="D4403" s="693" t="s">
        <v>3376</v>
      </c>
      <c r="E4403" s="693" t="s">
        <v>3377</v>
      </c>
      <c r="F4403" s="776">
        <v>1</v>
      </c>
      <c r="G4403" s="696"/>
      <c r="H4403" s="696"/>
      <c r="I4403" s="776">
        <v>4</v>
      </c>
      <c r="J4403" s="696"/>
      <c r="K4403" s="776">
        <v>3</v>
      </c>
      <c r="L4403" s="693"/>
      <c r="M4403" s="693" t="s">
        <v>3378</v>
      </c>
    </row>
    <row r="4404" spans="1:13" ht="55.5" customHeight="1">
      <c r="A4404" s="693">
        <v>6</v>
      </c>
      <c r="B4404" s="693" t="s">
        <v>3379</v>
      </c>
      <c r="C4404" s="693" t="s">
        <v>3380</v>
      </c>
      <c r="D4404" s="701" t="s">
        <v>3381</v>
      </c>
      <c r="E4404" s="693" t="s">
        <v>3382</v>
      </c>
      <c r="F4404" s="652" t="s">
        <v>1077</v>
      </c>
      <c r="G4404" s="696"/>
      <c r="H4404" s="776">
        <v>3</v>
      </c>
      <c r="I4404" s="776">
        <v>7</v>
      </c>
      <c r="J4404" s="696"/>
      <c r="K4404" s="776">
        <v>3</v>
      </c>
      <c r="L4404" s="693"/>
      <c r="M4404" s="693" t="s">
        <v>3383</v>
      </c>
    </row>
    <row r="4405" spans="1:13" ht="76.5">
      <c r="A4405" s="693">
        <v>7</v>
      </c>
      <c r="B4405" s="693" t="s">
        <v>3384</v>
      </c>
      <c r="C4405" s="693" t="s">
        <v>3385</v>
      </c>
      <c r="D4405" s="693" t="s">
        <v>3386</v>
      </c>
      <c r="E4405" s="693" t="s">
        <v>3387</v>
      </c>
      <c r="F4405" s="776">
        <v>3</v>
      </c>
      <c r="G4405" s="696"/>
      <c r="H4405" s="776">
        <v>10</v>
      </c>
      <c r="I4405" s="776">
        <v>13</v>
      </c>
      <c r="J4405" s="696"/>
      <c r="K4405" s="776">
        <v>6</v>
      </c>
      <c r="L4405" s="693"/>
      <c r="M4405" s="693" t="s">
        <v>3388</v>
      </c>
    </row>
    <row r="4406" spans="1:13" ht="63.75">
      <c r="A4406" s="739">
        <v>8</v>
      </c>
      <c r="B4406" s="739" t="s">
        <v>3389</v>
      </c>
      <c r="C4406" s="739" t="s">
        <v>3390</v>
      </c>
      <c r="D4406" s="739" t="s">
        <v>3391</v>
      </c>
      <c r="E4406" s="739" t="s">
        <v>3392</v>
      </c>
      <c r="F4406" s="1230">
        <v>1.5</v>
      </c>
      <c r="G4406" s="902"/>
      <c r="H4406" s="1230">
        <v>10</v>
      </c>
      <c r="I4406" s="1230">
        <v>30</v>
      </c>
      <c r="J4406" s="902"/>
      <c r="K4406" s="1230">
        <v>10</v>
      </c>
      <c r="L4406" s="739"/>
      <c r="M4406" s="742" t="s">
        <v>3393</v>
      </c>
    </row>
    <row r="4407" spans="1:13" ht="51.75" customHeight="1">
      <c r="A4407" s="693">
        <v>9</v>
      </c>
      <c r="B4407" s="701" t="s">
        <v>3394</v>
      </c>
      <c r="C4407" s="693" t="s">
        <v>2305</v>
      </c>
      <c r="D4407" s="693" t="s">
        <v>3395</v>
      </c>
      <c r="E4407" s="693"/>
      <c r="F4407" s="696">
        <v>1</v>
      </c>
      <c r="G4407" s="696"/>
      <c r="H4407" s="696"/>
      <c r="I4407" s="696">
        <v>1.5</v>
      </c>
      <c r="J4407" s="696"/>
      <c r="K4407" s="696"/>
      <c r="L4407" s="693"/>
      <c r="M4407" s="693" t="s">
        <v>3396</v>
      </c>
    </row>
    <row r="4408" spans="1:13" ht="51">
      <c r="A4408" s="739">
        <v>10</v>
      </c>
      <c r="B4408" s="739" t="s">
        <v>3397</v>
      </c>
      <c r="C4408" s="739" t="s">
        <v>1830</v>
      </c>
      <c r="D4408" s="739" t="s">
        <v>3398</v>
      </c>
      <c r="E4408" s="739" t="s">
        <v>3399</v>
      </c>
      <c r="F4408" s="1230">
        <v>2</v>
      </c>
      <c r="G4408" s="902"/>
      <c r="H4408" s="902">
        <v>1.05</v>
      </c>
      <c r="I4408" s="902">
        <v>6.05</v>
      </c>
      <c r="J4408" s="902"/>
      <c r="K4408" s="902"/>
      <c r="L4408" s="739"/>
      <c r="M4408" s="739" t="s">
        <v>3400</v>
      </c>
    </row>
    <row r="4409" spans="1:13" ht="15">
      <c r="A4409" s="1101"/>
      <c r="B4409" s="1102"/>
      <c r="C4409" s="1196" t="s">
        <v>6</v>
      </c>
      <c r="D4409" s="576"/>
      <c r="E4409" s="1103"/>
      <c r="F4409" s="997">
        <f>SUM(F4363:F4408)</f>
        <v>88</v>
      </c>
      <c r="G4409" s="997">
        <f>SUM(G4363:G4408)</f>
        <v>0</v>
      </c>
      <c r="H4409" s="997">
        <f>SUM(H4363:H4408)</f>
        <v>86.36999999999999</v>
      </c>
      <c r="I4409" s="997">
        <f>SUM(I4363:I4408)</f>
        <v>172.87</v>
      </c>
      <c r="J4409" s="997">
        <f>SUM(J4363:J4408)</f>
        <v>0</v>
      </c>
      <c r="K4409" s="997"/>
      <c r="L4409" s="1239"/>
      <c r="M4409" s="576"/>
    </row>
    <row r="4410" spans="1:13">
      <c r="A4410" s="1676" t="s">
        <v>907</v>
      </c>
      <c r="B4410" s="1676"/>
      <c r="C4410" s="1676"/>
      <c r="D4410" s="1676"/>
      <c r="E4410" s="1676"/>
      <c r="F4410" s="1676"/>
      <c r="G4410" s="1676"/>
      <c r="H4410" s="1676"/>
      <c r="I4410" s="1676"/>
      <c r="J4410" s="1676"/>
      <c r="K4410" s="1676"/>
      <c r="L4410" s="1676"/>
      <c r="M4410" s="1676"/>
    </row>
    <row r="4411" spans="1:13">
      <c r="A4411" s="1676" t="s">
        <v>908</v>
      </c>
      <c r="B4411" s="1676"/>
      <c r="C4411" s="1676"/>
      <c r="D4411" s="1676"/>
      <c r="E4411" s="1676"/>
      <c r="F4411" s="1676"/>
      <c r="G4411" s="1676"/>
      <c r="H4411" s="1676"/>
      <c r="I4411" s="1676"/>
      <c r="J4411" s="1676"/>
      <c r="K4411" s="1676"/>
      <c r="L4411" s="1676"/>
      <c r="M4411" s="1676"/>
    </row>
    <row r="4412" spans="1:13">
      <c r="A4412" s="1655" t="s">
        <v>1233</v>
      </c>
      <c r="B4412" s="1655"/>
      <c r="C4412" s="1655"/>
      <c r="D4412" s="1655"/>
      <c r="E4412" s="1655"/>
      <c r="F4412" s="1655"/>
      <c r="G4412" s="1655"/>
      <c r="H4412" s="1655"/>
      <c r="I4412" s="1655"/>
      <c r="J4412" s="1655"/>
      <c r="K4412" s="1655"/>
      <c r="L4412" s="1655"/>
      <c r="M4412" s="1655"/>
    </row>
    <row r="4413" spans="1:13">
      <c r="A4413" s="1690" t="s">
        <v>3401</v>
      </c>
      <c r="B4413" s="1690"/>
      <c r="C4413" s="1690"/>
      <c r="D4413" s="1690"/>
      <c r="E4413" s="1690"/>
      <c r="F4413" s="1690"/>
      <c r="G4413" s="1690"/>
      <c r="H4413" s="1690"/>
      <c r="I4413" s="1690"/>
      <c r="J4413" s="1690"/>
      <c r="K4413" s="1690"/>
      <c r="L4413" s="1690"/>
      <c r="M4413" s="1690"/>
    </row>
    <row r="4414" spans="1:13">
      <c r="A4414" s="1691" t="s">
        <v>3402</v>
      </c>
      <c r="B4414" s="1683"/>
      <c r="C4414" s="1683"/>
      <c r="D4414" s="1683"/>
      <c r="E4414" s="1683"/>
      <c r="F4414" s="1683"/>
      <c r="G4414" s="1683"/>
      <c r="H4414" s="1683"/>
      <c r="I4414" s="1683"/>
      <c r="J4414" s="1683"/>
      <c r="K4414" s="1683"/>
      <c r="L4414" s="1683"/>
      <c r="M4414" s="1683"/>
    </row>
    <row r="4415" spans="1:13">
      <c r="A4415" s="620" t="s">
        <v>910</v>
      </c>
      <c r="B4415" s="621" t="s">
        <v>1029</v>
      </c>
      <c r="C4415" s="620" t="s">
        <v>1030</v>
      </c>
      <c r="D4415" s="620" t="s">
        <v>1030</v>
      </c>
      <c r="E4415" s="620" t="s">
        <v>1031</v>
      </c>
      <c r="F4415" s="1657" t="s">
        <v>1032</v>
      </c>
      <c r="G4415" s="1658"/>
      <c r="H4415" s="622" t="s">
        <v>1033</v>
      </c>
      <c r="I4415" s="623" t="s">
        <v>1034</v>
      </c>
      <c r="J4415" s="620" t="s">
        <v>1035</v>
      </c>
      <c r="K4415" s="620" t="s">
        <v>1036</v>
      </c>
      <c r="L4415" s="620" t="s">
        <v>1037</v>
      </c>
      <c r="M4415" s="624" t="s">
        <v>1038</v>
      </c>
    </row>
    <row r="4416" spans="1:13">
      <c r="A4416" s="625"/>
      <c r="B4416" s="626" t="s">
        <v>1039</v>
      </c>
      <c r="C4416" s="625" t="s">
        <v>1040</v>
      </c>
      <c r="D4416" s="625" t="s">
        <v>1041</v>
      </c>
      <c r="E4416" s="625" t="s">
        <v>1042</v>
      </c>
      <c r="F4416" s="1659" t="s">
        <v>1043</v>
      </c>
      <c r="G4416" s="1660"/>
      <c r="H4416" s="627" t="s">
        <v>1044</v>
      </c>
      <c r="I4416" s="625" t="s">
        <v>6</v>
      </c>
      <c r="J4416" s="628" t="s">
        <v>1045</v>
      </c>
      <c r="K4416" s="629" t="s">
        <v>1046</v>
      </c>
      <c r="L4416" s="625" t="s">
        <v>1047</v>
      </c>
      <c r="M4416" s="628" t="s">
        <v>1048</v>
      </c>
    </row>
    <row r="4417" spans="1:13">
      <c r="A4417" s="625"/>
      <c r="B4417" s="626" t="s">
        <v>1049</v>
      </c>
      <c r="C4417" s="625"/>
      <c r="D4417" s="625"/>
      <c r="E4417" s="625"/>
      <c r="F4417" s="630" t="s">
        <v>1050</v>
      </c>
      <c r="G4417" s="630" t="s">
        <v>1051</v>
      </c>
      <c r="H4417" s="631" t="s">
        <v>1052</v>
      </c>
      <c r="I4417" s="629" t="s">
        <v>1053</v>
      </c>
      <c r="J4417" s="625" t="s">
        <v>6</v>
      </c>
      <c r="K4417" s="629"/>
      <c r="L4417" s="625" t="s">
        <v>1054</v>
      </c>
      <c r="M4417" s="632"/>
    </row>
    <row r="4418" spans="1:13">
      <c r="A4418" s="625"/>
      <c r="B4418" s="626"/>
      <c r="C4418" s="625"/>
      <c r="D4418" s="625"/>
      <c r="E4418" s="625"/>
      <c r="F4418" s="633" t="s">
        <v>1055</v>
      </c>
      <c r="G4418" s="634" t="s">
        <v>1055</v>
      </c>
      <c r="H4418" s="628" t="s">
        <v>1056</v>
      </c>
      <c r="I4418" s="629" t="s">
        <v>1057</v>
      </c>
      <c r="J4418" s="625" t="s">
        <v>1058</v>
      </c>
      <c r="K4418" s="635"/>
      <c r="L4418" s="636" t="s">
        <v>1059</v>
      </c>
      <c r="M4418" s="632"/>
    </row>
    <row r="4419" spans="1:13" ht="153">
      <c r="A4419" s="1240">
        <v>1</v>
      </c>
      <c r="B4419" s="693" t="s">
        <v>3403</v>
      </c>
      <c r="C4419" s="807" t="s">
        <v>3404</v>
      </c>
      <c r="D4419" s="1240" t="s">
        <v>3405</v>
      </c>
      <c r="E4419" s="1240" t="s">
        <v>3406</v>
      </c>
      <c r="F4419" s="1241">
        <v>15</v>
      </c>
      <c r="G4419" s="1242" t="s">
        <v>2597</v>
      </c>
      <c r="H4419" s="1242">
        <v>7.2</v>
      </c>
      <c r="I4419" s="1242">
        <v>30.45</v>
      </c>
      <c r="J4419" s="1242">
        <v>38.15</v>
      </c>
      <c r="K4419" s="1242">
        <v>23.25</v>
      </c>
      <c r="L4419" s="1240" t="s">
        <v>3407</v>
      </c>
      <c r="M4419" s="1240" t="s">
        <v>3408</v>
      </c>
    </row>
    <row r="4420" spans="1:13" ht="51">
      <c r="A4420" s="1240">
        <v>2</v>
      </c>
      <c r="B4420" s="693" t="s">
        <v>3273</v>
      </c>
      <c r="C4420" s="1055" t="s">
        <v>3059</v>
      </c>
      <c r="D4420" s="1240" t="s">
        <v>3409</v>
      </c>
      <c r="E4420" s="1240" t="s">
        <v>3410</v>
      </c>
      <c r="F4420" s="1241">
        <v>15</v>
      </c>
      <c r="G4420" s="1242" t="s">
        <v>2605</v>
      </c>
      <c r="H4420" s="1242" t="s">
        <v>2605</v>
      </c>
      <c r="I4420" s="1242">
        <v>10</v>
      </c>
      <c r="J4420" s="1242">
        <v>10</v>
      </c>
      <c r="K4420" s="1242">
        <v>10</v>
      </c>
      <c r="L4420" s="1240" t="s">
        <v>3407</v>
      </c>
      <c r="M4420" s="1240" t="s">
        <v>3411</v>
      </c>
    </row>
    <row r="4421" spans="1:13" ht="38.25" customHeight="1">
      <c r="A4421" s="1243">
        <v>3</v>
      </c>
      <c r="B4421" s="1670" t="s">
        <v>3015</v>
      </c>
      <c r="C4421" s="1673" t="s">
        <v>3412</v>
      </c>
      <c r="D4421" s="1244" t="s">
        <v>3413</v>
      </c>
      <c r="E4421" s="1244" t="s">
        <v>3414</v>
      </c>
      <c r="F4421" s="1245">
        <v>5</v>
      </c>
      <c r="G4421" s="1246" t="s">
        <v>2605</v>
      </c>
      <c r="H4421" s="1246">
        <v>220.01840000000001</v>
      </c>
      <c r="I4421" s="1246">
        <v>292.60435100000001</v>
      </c>
      <c r="J4421" s="1246">
        <v>403.0860437</v>
      </c>
      <c r="K4421" s="1246">
        <v>76.586399999999998</v>
      </c>
      <c r="L4421" s="1244" t="s">
        <v>3407</v>
      </c>
      <c r="M4421" s="1244" t="s">
        <v>3415</v>
      </c>
    </row>
    <row r="4422" spans="1:13" s="503" customFormat="1" ht="40.5" customHeight="1">
      <c r="A4422" s="742"/>
      <c r="B4422" s="1671"/>
      <c r="C4422" s="1674"/>
      <c r="D4422" s="693" t="s">
        <v>3416</v>
      </c>
      <c r="E4422" s="693" t="s">
        <v>1705</v>
      </c>
      <c r="F4422" s="721">
        <v>50</v>
      </c>
      <c r="G4422" s="693"/>
      <c r="H4422" s="693"/>
      <c r="I4422" s="696">
        <v>70</v>
      </c>
      <c r="J4422" s="696"/>
      <c r="K4422" s="696"/>
      <c r="L4422" s="696">
        <f t="shared" ref="L4422" si="34">SUM(I4422:K4422)</f>
        <v>70</v>
      </c>
      <c r="M4422" s="693" t="s">
        <v>3417</v>
      </c>
    </row>
    <row r="4423" spans="1:13" ht="51">
      <c r="A4423" s="1247"/>
      <c r="B4423" s="854"/>
      <c r="C4423" s="1098"/>
      <c r="D4423" s="1240" t="s">
        <v>3418</v>
      </c>
      <c r="E4423" s="1240" t="s">
        <v>3419</v>
      </c>
      <c r="F4423" s="1241">
        <v>10</v>
      </c>
      <c r="G4423" s="1242" t="s">
        <v>2605</v>
      </c>
      <c r="H4423" s="1242">
        <v>45</v>
      </c>
      <c r="I4423" s="1242">
        <v>115</v>
      </c>
      <c r="J4423" s="1242">
        <v>120</v>
      </c>
      <c r="K4423" s="1242">
        <v>30</v>
      </c>
      <c r="L4423" s="1240">
        <v>10.974522</v>
      </c>
      <c r="M4423" s="1240" t="s">
        <v>3420</v>
      </c>
    </row>
    <row r="4424" spans="1:13" ht="51">
      <c r="A4424" s="1240">
        <v>4</v>
      </c>
      <c r="B4424" s="739" t="s">
        <v>3421</v>
      </c>
      <c r="C4424" s="1240" t="s">
        <v>3422</v>
      </c>
      <c r="D4424" s="1240" t="s">
        <v>3423</v>
      </c>
      <c r="E4424" s="1240" t="s">
        <v>3424</v>
      </c>
      <c r="F4424" s="1241">
        <v>24</v>
      </c>
      <c r="G4424" s="1242" t="s">
        <v>3425</v>
      </c>
      <c r="H4424" s="1242">
        <v>12</v>
      </c>
      <c r="I4424" s="1242">
        <v>36</v>
      </c>
      <c r="J4424" s="1242">
        <v>36</v>
      </c>
      <c r="K4424" s="1242" t="s">
        <v>3426</v>
      </c>
      <c r="L4424" s="1240" t="s">
        <v>2605</v>
      </c>
      <c r="M4424" s="1240" t="s">
        <v>3427</v>
      </c>
    </row>
    <row r="4425" spans="1:13" ht="63.75">
      <c r="A4425" s="1248">
        <v>5</v>
      </c>
      <c r="B4425" s="739" t="s">
        <v>3428</v>
      </c>
      <c r="C4425" s="1248" t="s">
        <v>3429</v>
      </c>
      <c r="D4425" s="1248" t="s">
        <v>3430</v>
      </c>
      <c r="E4425" s="1248" t="s">
        <v>3431</v>
      </c>
      <c r="F4425" s="1249" t="s">
        <v>1077</v>
      </c>
      <c r="G4425" s="1250" t="s">
        <v>2605</v>
      </c>
      <c r="H4425" s="1250">
        <v>95</v>
      </c>
      <c r="I4425" s="1250">
        <v>161.16364899999999</v>
      </c>
      <c r="J4425" s="1250">
        <v>100.218</v>
      </c>
      <c r="K4425" s="1250">
        <v>120.1636</v>
      </c>
      <c r="L4425" s="1248">
        <v>48.903399999999998</v>
      </c>
      <c r="M4425" s="1248" t="s">
        <v>3432</v>
      </c>
    </row>
    <row r="4426" spans="1:13" ht="15">
      <c r="A4426" s="723"/>
      <c r="B4426" s="723"/>
      <c r="C4426" s="1251" t="s">
        <v>6</v>
      </c>
      <c r="D4426" s="1252"/>
      <c r="E4426" s="1252"/>
      <c r="F4426" s="997">
        <f>SUM(F4419:F4425)</f>
        <v>119</v>
      </c>
      <c r="G4426" s="997">
        <f t="shared" ref="G4426:K4426" si="35">SUM(G4419:G4425)</f>
        <v>0</v>
      </c>
      <c r="H4426" s="997">
        <f t="shared" si="35"/>
        <v>379.21839999999997</v>
      </c>
      <c r="I4426" s="997">
        <f t="shared" si="35"/>
        <v>715.21799999999996</v>
      </c>
      <c r="J4426" s="997">
        <f t="shared" si="35"/>
        <v>707.45404369999994</v>
      </c>
      <c r="K4426" s="997">
        <f t="shared" si="35"/>
        <v>260</v>
      </c>
      <c r="L4426" s="1252"/>
      <c r="M4426" s="1252"/>
    </row>
    <row r="4427" spans="1:13">
      <c r="A4427" s="1676" t="s">
        <v>907</v>
      </c>
      <c r="B4427" s="1676"/>
      <c r="C4427" s="1676"/>
      <c r="D4427" s="1676"/>
      <c r="E4427" s="1676"/>
      <c r="F4427" s="1676"/>
      <c r="G4427" s="1676"/>
      <c r="H4427" s="1676"/>
      <c r="I4427" s="1676"/>
      <c r="J4427" s="1676"/>
      <c r="K4427" s="1676"/>
      <c r="L4427" s="1676"/>
      <c r="M4427" s="1676"/>
    </row>
    <row r="4428" spans="1:13">
      <c r="A4428" s="1676" t="s">
        <v>908</v>
      </c>
      <c r="B4428" s="1676"/>
      <c r="C4428" s="1676"/>
      <c r="D4428" s="1676"/>
      <c r="E4428" s="1676"/>
      <c r="F4428" s="1676"/>
      <c r="G4428" s="1676"/>
      <c r="H4428" s="1676"/>
      <c r="I4428" s="1676"/>
      <c r="J4428" s="1676"/>
      <c r="K4428" s="1676"/>
      <c r="L4428" s="1676"/>
      <c r="M4428" s="1676"/>
    </row>
    <row r="4429" spans="1:13">
      <c r="A4429" s="1655" t="s">
        <v>1233</v>
      </c>
      <c r="B4429" s="1655"/>
      <c r="C4429" s="1655"/>
      <c r="D4429" s="1655"/>
      <c r="E4429" s="1655"/>
      <c r="F4429" s="1655"/>
      <c r="G4429" s="1655"/>
      <c r="H4429" s="1655"/>
      <c r="I4429" s="1655"/>
      <c r="J4429" s="1655"/>
      <c r="K4429" s="1655"/>
      <c r="L4429" s="1655"/>
      <c r="M4429" s="1655"/>
    </row>
    <row r="4430" spans="1:13">
      <c r="A4430" s="1696" t="s">
        <v>3433</v>
      </c>
      <c r="B4430" s="1690"/>
      <c r="C4430" s="1690"/>
      <c r="D4430" s="1690"/>
      <c r="E4430" s="1690"/>
      <c r="F4430" s="1690"/>
      <c r="G4430" s="1690"/>
      <c r="H4430" s="1690"/>
      <c r="I4430" s="1690"/>
      <c r="J4430" s="1690"/>
      <c r="K4430" s="1690"/>
      <c r="L4430" s="1690"/>
      <c r="M4430" s="1690"/>
    </row>
    <row r="4431" spans="1:13" ht="15" customHeight="1">
      <c r="A4431" s="1691" t="s">
        <v>3434</v>
      </c>
      <c r="B4431" s="1683"/>
      <c r="C4431" s="1683"/>
      <c r="D4431" s="1683"/>
      <c r="E4431" s="1683"/>
      <c r="F4431" s="1683"/>
      <c r="G4431" s="1683"/>
      <c r="H4431" s="1683"/>
      <c r="I4431" s="1683"/>
      <c r="J4431" s="1683"/>
      <c r="K4431" s="1683"/>
      <c r="L4431" s="1683"/>
      <c r="M4431" s="1683"/>
    </row>
    <row r="4432" spans="1:13">
      <c r="A4432" s="620" t="s">
        <v>910</v>
      </c>
      <c r="B4432" s="621" t="s">
        <v>1029</v>
      </c>
      <c r="C4432" s="620" t="s">
        <v>1030</v>
      </c>
      <c r="D4432" s="620" t="s">
        <v>1030</v>
      </c>
      <c r="E4432" s="620" t="s">
        <v>1031</v>
      </c>
      <c r="F4432" s="1657" t="s">
        <v>1032</v>
      </c>
      <c r="G4432" s="1658"/>
      <c r="H4432" s="622" t="s">
        <v>1033</v>
      </c>
      <c r="I4432" s="623" t="s">
        <v>1034</v>
      </c>
      <c r="J4432" s="620" t="s">
        <v>1035</v>
      </c>
      <c r="K4432" s="620" t="s">
        <v>1036</v>
      </c>
      <c r="L4432" s="620" t="s">
        <v>1037</v>
      </c>
      <c r="M4432" s="624" t="s">
        <v>1038</v>
      </c>
    </row>
    <row r="4433" spans="1:13">
      <c r="A4433" s="625"/>
      <c r="B4433" s="626" t="s">
        <v>1039</v>
      </c>
      <c r="C4433" s="625" t="s">
        <v>1040</v>
      </c>
      <c r="D4433" s="625" t="s">
        <v>1041</v>
      </c>
      <c r="E4433" s="625" t="s">
        <v>1042</v>
      </c>
      <c r="F4433" s="1659" t="s">
        <v>1043</v>
      </c>
      <c r="G4433" s="1660"/>
      <c r="H4433" s="627" t="s">
        <v>1044</v>
      </c>
      <c r="I4433" s="625" t="s">
        <v>6</v>
      </c>
      <c r="J4433" s="628" t="s">
        <v>1045</v>
      </c>
      <c r="K4433" s="629" t="s">
        <v>1046</v>
      </c>
      <c r="L4433" s="625" t="s">
        <v>1047</v>
      </c>
      <c r="M4433" s="628" t="s">
        <v>1048</v>
      </c>
    </row>
    <row r="4434" spans="1:13">
      <c r="A4434" s="625"/>
      <c r="B4434" s="626" t="s">
        <v>1049</v>
      </c>
      <c r="C4434" s="625"/>
      <c r="D4434" s="625"/>
      <c r="E4434" s="625"/>
      <c r="F4434" s="630" t="s">
        <v>1050</v>
      </c>
      <c r="G4434" s="630" t="s">
        <v>1051</v>
      </c>
      <c r="H4434" s="631" t="s">
        <v>1052</v>
      </c>
      <c r="I4434" s="629" t="s">
        <v>1053</v>
      </c>
      <c r="J4434" s="625" t="s">
        <v>6</v>
      </c>
      <c r="K4434" s="629"/>
      <c r="L4434" s="625" t="s">
        <v>1054</v>
      </c>
      <c r="M4434" s="632"/>
    </row>
    <row r="4435" spans="1:13">
      <c r="A4435" s="625"/>
      <c r="B4435" s="626"/>
      <c r="C4435" s="625"/>
      <c r="D4435" s="625"/>
      <c r="E4435" s="625"/>
      <c r="F4435" s="633" t="s">
        <v>1055</v>
      </c>
      <c r="G4435" s="634" t="s">
        <v>1055</v>
      </c>
      <c r="H4435" s="628" t="s">
        <v>1056</v>
      </c>
      <c r="I4435" s="629" t="s">
        <v>1057</v>
      </c>
      <c r="J4435" s="625" t="s">
        <v>1058</v>
      </c>
      <c r="K4435" s="635"/>
      <c r="L4435" s="636" t="s">
        <v>1059</v>
      </c>
      <c r="M4435" s="632"/>
    </row>
    <row r="4436" spans="1:13" ht="114.75">
      <c r="A4436" s="1190">
        <v>1</v>
      </c>
      <c r="B4436" s="739" t="s">
        <v>3435</v>
      </c>
      <c r="C4436" s="1253" t="s">
        <v>3436</v>
      </c>
      <c r="D4436" s="803" t="s">
        <v>3437</v>
      </c>
      <c r="E4436" s="803" t="s">
        <v>3438</v>
      </c>
      <c r="F4436" s="1254">
        <v>1</v>
      </c>
      <c r="G4436" s="902"/>
      <c r="H4436" s="1254">
        <v>100</v>
      </c>
      <c r="I4436" s="902">
        <v>100</v>
      </c>
      <c r="J4436" s="1254">
        <v>206.68</v>
      </c>
      <c r="K4436" s="1255">
        <v>20</v>
      </c>
      <c r="L4436" s="1256"/>
      <c r="M4436" s="803" t="s">
        <v>3439</v>
      </c>
    </row>
    <row r="4437" spans="1:13" ht="76.5">
      <c r="A4437" s="792">
        <v>2</v>
      </c>
      <c r="B4437" s="693" t="s">
        <v>3440</v>
      </c>
      <c r="C4437" s="1055" t="s">
        <v>3441</v>
      </c>
      <c r="D4437" s="694" t="s">
        <v>3442</v>
      </c>
      <c r="E4437" s="694" t="s">
        <v>3443</v>
      </c>
      <c r="F4437" s="1257" t="s">
        <v>1077</v>
      </c>
      <c r="G4437" s="696"/>
      <c r="H4437" s="1156"/>
      <c r="I4437" s="693"/>
      <c r="J4437" s="1156">
        <v>8.6</v>
      </c>
      <c r="K4437" s="1258">
        <f>SUM(F4437:J4437)</f>
        <v>8.6</v>
      </c>
      <c r="L4437" s="1259"/>
      <c r="M4437" s="694" t="s">
        <v>3444</v>
      </c>
    </row>
    <row r="4438" spans="1:13" ht="153.75" thickBot="1">
      <c r="A4438" s="742">
        <v>3</v>
      </c>
      <c r="B4438" s="742" t="s">
        <v>3445</v>
      </c>
      <c r="C4438" s="1203" t="s">
        <v>3446</v>
      </c>
      <c r="D4438" s="920" t="s">
        <v>3447</v>
      </c>
      <c r="E4438" s="1137" t="s">
        <v>3448</v>
      </c>
      <c r="F4438" s="855">
        <v>1</v>
      </c>
      <c r="G4438" s="1195"/>
      <c r="H4438" s="1195">
        <v>3.6</v>
      </c>
      <c r="I4438" s="742"/>
      <c r="J4438" s="1195">
        <v>9.1</v>
      </c>
      <c r="K4438" s="1260">
        <f>SUM(F4438:J4438)</f>
        <v>13.7</v>
      </c>
      <c r="L4438" s="725"/>
      <c r="M4438" s="920" t="s">
        <v>3449</v>
      </c>
    </row>
    <row r="4439" spans="1:13" ht="15.75" thickBot="1">
      <c r="A4439" s="1261"/>
      <c r="B4439" s="1262"/>
      <c r="C4439" s="1263" t="s">
        <v>6</v>
      </c>
      <c r="D4439" s="1262"/>
      <c r="E4439" s="1262"/>
      <c r="F4439" s="1219">
        <f>SUM(F4436:F4438)</f>
        <v>2</v>
      </c>
      <c r="G4439" s="1219">
        <f>SUM(G4436:G4438)</f>
        <v>0</v>
      </c>
      <c r="H4439" s="1219">
        <f>SUM(H4436:H4438)</f>
        <v>103.6</v>
      </c>
      <c r="I4439" s="1219">
        <f>SUM(I4436:I4438)</f>
        <v>100</v>
      </c>
      <c r="J4439" s="1219">
        <f>SUM(J4436:J4438)</f>
        <v>224.38</v>
      </c>
      <c r="K4439" s="1262"/>
      <c r="L4439" s="1262"/>
      <c r="M4439" s="1220"/>
    </row>
    <row r="4440" spans="1:13" ht="15">
      <c r="A4440" s="1264"/>
      <c r="B4440" s="1264"/>
      <c r="C4440" s="1265"/>
      <c r="D4440" s="1265"/>
      <c r="E4440" s="1265"/>
      <c r="F4440" s="1265"/>
      <c r="G4440" s="1265"/>
      <c r="H4440" s="1265"/>
      <c r="I4440" s="1265"/>
      <c r="J4440" s="738"/>
      <c r="K4440" s="1265"/>
      <c r="L4440" s="738"/>
      <c r="M4440" s="1265"/>
    </row>
    <row r="4441" spans="1:13" ht="15">
      <c r="A4441" s="725"/>
      <c r="B4441" s="725"/>
      <c r="C4441" s="738"/>
      <c r="D4441" s="738"/>
      <c r="E4441" s="738"/>
      <c r="F4441" s="738"/>
      <c r="G4441" s="738"/>
      <c r="H4441" s="738"/>
      <c r="I4441" s="738"/>
      <c r="J4441" s="738"/>
      <c r="K4441" s="738"/>
      <c r="L4441" s="738"/>
      <c r="M4441" s="738"/>
    </row>
    <row r="4442" spans="1:13" ht="15">
      <c r="A4442" s="725"/>
      <c r="B4442" s="725"/>
      <c r="C4442" s="738"/>
      <c r="D4442" s="738"/>
      <c r="E4442" s="738"/>
      <c r="F4442" s="738"/>
      <c r="G4442" s="738"/>
      <c r="H4442" s="738"/>
      <c r="I4442" s="738"/>
      <c r="J4442" s="738"/>
      <c r="K4442" s="738"/>
      <c r="L4442" s="738"/>
      <c r="M4442" s="738"/>
    </row>
    <row r="4443" spans="1:13" ht="15">
      <c r="A4443" s="725"/>
      <c r="B4443" s="725"/>
      <c r="C4443" s="738"/>
      <c r="D4443" s="738"/>
      <c r="E4443" s="738"/>
      <c r="F4443" s="738"/>
      <c r="G4443" s="738"/>
      <c r="H4443" s="738"/>
      <c r="I4443" s="738"/>
      <c r="J4443" s="738"/>
      <c r="K4443" s="738"/>
      <c r="L4443" s="738"/>
      <c r="M4443" s="738"/>
    </row>
    <row r="4444" spans="1:13" ht="15">
      <c r="A4444" s="725"/>
      <c r="B4444" s="725"/>
      <c r="C4444" s="738"/>
      <c r="D4444" s="738"/>
      <c r="E4444" s="738"/>
      <c r="F4444" s="738"/>
      <c r="G4444" s="738"/>
      <c r="H4444" s="738"/>
      <c r="I4444" s="738"/>
      <c r="J4444" s="738"/>
      <c r="K4444" s="738"/>
      <c r="L4444" s="738"/>
      <c r="M4444" s="738"/>
    </row>
    <row r="4445" spans="1:13" ht="15">
      <c r="A4445" s="725"/>
      <c r="B4445" s="725"/>
      <c r="C4445" s="738"/>
      <c r="D4445" s="738"/>
      <c r="E4445" s="738"/>
      <c r="F4445" s="738"/>
      <c r="G4445" s="738"/>
      <c r="H4445" s="738"/>
      <c r="I4445" s="738"/>
      <c r="J4445" s="738"/>
      <c r="K4445" s="738"/>
      <c r="L4445" s="738"/>
      <c r="M4445" s="738"/>
    </row>
    <row r="4446" spans="1:13" ht="15">
      <c r="A4446" s="725"/>
      <c r="B4446" s="725"/>
      <c r="C4446" s="738"/>
      <c r="D4446" s="738"/>
      <c r="E4446" s="738"/>
      <c r="F4446" s="738"/>
      <c r="G4446" s="738"/>
      <c r="H4446" s="738"/>
      <c r="I4446" s="738"/>
      <c r="J4446" s="738"/>
      <c r="K4446" s="738"/>
      <c r="L4446" s="738"/>
      <c r="M4446" s="738"/>
    </row>
    <row r="4447" spans="1:13">
      <c r="A4447" s="1676" t="s">
        <v>907</v>
      </c>
      <c r="B4447" s="1676"/>
      <c r="C4447" s="1676"/>
      <c r="D4447" s="1676"/>
      <c r="E4447" s="1676"/>
      <c r="F4447" s="1676"/>
      <c r="G4447" s="1676"/>
      <c r="H4447" s="1676"/>
      <c r="I4447" s="1676"/>
      <c r="J4447" s="1676"/>
      <c r="K4447" s="1676"/>
      <c r="L4447" s="1676"/>
      <c r="M4447" s="1676"/>
    </row>
    <row r="4448" spans="1:13">
      <c r="A4448" s="1676" t="s">
        <v>908</v>
      </c>
      <c r="B4448" s="1676"/>
      <c r="C4448" s="1676"/>
      <c r="D4448" s="1676"/>
      <c r="E4448" s="1676"/>
      <c r="F4448" s="1676"/>
      <c r="G4448" s="1676"/>
      <c r="H4448" s="1676"/>
      <c r="I4448" s="1676"/>
      <c r="J4448" s="1676"/>
      <c r="K4448" s="1676"/>
      <c r="L4448" s="1676"/>
      <c r="M4448" s="1676"/>
    </row>
    <row r="4449" spans="1:13" s="503" customFormat="1" ht="15">
      <c r="A4449" s="1655" t="s">
        <v>1233</v>
      </c>
      <c r="B4449" s="1655"/>
      <c r="C4449" s="1655"/>
      <c r="D4449" s="1655"/>
      <c r="E4449" s="1655"/>
      <c r="F4449" s="1655"/>
      <c r="G4449" s="1655"/>
      <c r="H4449" s="1655"/>
      <c r="I4449" s="1655"/>
      <c r="J4449" s="1655"/>
      <c r="K4449" s="1655"/>
      <c r="L4449" s="1655"/>
      <c r="M4449" s="1655"/>
    </row>
    <row r="4450" spans="1:13" s="503" customFormat="1" ht="15">
      <c r="A4450" s="1696" t="s">
        <v>3450</v>
      </c>
      <c r="B4450" s="1690"/>
      <c r="C4450" s="1690"/>
      <c r="D4450" s="1690"/>
      <c r="E4450" s="1690"/>
      <c r="F4450" s="1690"/>
      <c r="G4450" s="1690"/>
      <c r="H4450" s="1690"/>
      <c r="I4450" s="1690"/>
      <c r="J4450" s="1690"/>
      <c r="K4450" s="1690"/>
      <c r="L4450" s="1690"/>
      <c r="M4450" s="1690"/>
    </row>
    <row r="4451" spans="1:13" s="503" customFormat="1" ht="15">
      <c r="A4451" s="1691" t="s">
        <v>3451</v>
      </c>
      <c r="B4451" s="1683"/>
      <c r="C4451" s="1683"/>
      <c r="D4451" s="1683"/>
      <c r="E4451" s="1683"/>
      <c r="F4451" s="1683"/>
      <c r="G4451" s="1683"/>
      <c r="H4451" s="1683"/>
      <c r="I4451" s="1683"/>
      <c r="J4451" s="1683"/>
      <c r="K4451" s="1683"/>
      <c r="L4451" s="1683"/>
      <c r="M4451" s="1683"/>
    </row>
    <row r="4452" spans="1:13" s="503" customFormat="1" ht="15">
      <c r="A4452" s="620" t="s">
        <v>910</v>
      </c>
      <c r="B4452" s="621" t="s">
        <v>1029</v>
      </c>
      <c r="C4452" s="620" t="s">
        <v>1030</v>
      </c>
      <c r="D4452" s="620" t="s">
        <v>1030</v>
      </c>
      <c r="E4452" s="620" t="s">
        <v>1031</v>
      </c>
      <c r="F4452" s="1657" t="s">
        <v>1032</v>
      </c>
      <c r="G4452" s="1658"/>
      <c r="H4452" s="622" t="s">
        <v>1033</v>
      </c>
      <c r="I4452" s="623" t="s">
        <v>1034</v>
      </c>
      <c r="J4452" s="620" t="s">
        <v>1035</v>
      </c>
      <c r="K4452" s="620" t="s">
        <v>1036</v>
      </c>
      <c r="L4452" s="620" t="s">
        <v>1037</v>
      </c>
      <c r="M4452" s="624" t="s">
        <v>1038</v>
      </c>
    </row>
    <row r="4453" spans="1:13" s="503" customFormat="1" ht="15">
      <c r="A4453" s="625"/>
      <c r="B4453" s="626" t="s">
        <v>1039</v>
      </c>
      <c r="C4453" s="625" t="s">
        <v>1040</v>
      </c>
      <c r="D4453" s="625" t="s">
        <v>1041</v>
      </c>
      <c r="E4453" s="625" t="s">
        <v>1042</v>
      </c>
      <c r="F4453" s="1659" t="s">
        <v>1043</v>
      </c>
      <c r="G4453" s="1660"/>
      <c r="H4453" s="627" t="s">
        <v>1044</v>
      </c>
      <c r="I4453" s="625" t="s">
        <v>6</v>
      </c>
      <c r="J4453" s="628" t="s">
        <v>1045</v>
      </c>
      <c r="K4453" s="629" t="s">
        <v>1046</v>
      </c>
      <c r="L4453" s="625" t="s">
        <v>1047</v>
      </c>
      <c r="M4453" s="628" t="s">
        <v>1048</v>
      </c>
    </row>
    <row r="4454" spans="1:13" s="503" customFormat="1" ht="15">
      <c r="A4454" s="625"/>
      <c r="B4454" s="626" t="s">
        <v>1049</v>
      </c>
      <c r="C4454" s="625"/>
      <c r="D4454" s="625"/>
      <c r="E4454" s="625"/>
      <c r="F4454" s="630" t="s">
        <v>1050</v>
      </c>
      <c r="G4454" s="630" t="s">
        <v>1051</v>
      </c>
      <c r="H4454" s="631" t="s">
        <v>1052</v>
      </c>
      <c r="I4454" s="629" t="s">
        <v>1053</v>
      </c>
      <c r="J4454" s="625" t="s">
        <v>6</v>
      </c>
      <c r="K4454" s="629"/>
      <c r="L4454" s="625" t="s">
        <v>1054</v>
      </c>
      <c r="M4454" s="632"/>
    </row>
    <row r="4455" spans="1:13" s="503" customFormat="1" ht="15">
      <c r="A4455" s="625"/>
      <c r="B4455" s="626"/>
      <c r="C4455" s="625"/>
      <c r="D4455" s="625"/>
      <c r="E4455" s="625"/>
      <c r="F4455" s="633" t="s">
        <v>1055</v>
      </c>
      <c r="G4455" s="634" t="s">
        <v>1055</v>
      </c>
      <c r="H4455" s="628" t="s">
        <v>1056</v>
      </c>
      <c r="I4455" s="629" t="s">
        <v>1057</v>
      </c>
      <c r="J4455" s="625" t="s">
        <v>1058</v>
      </c>
      <c r="K4455" s="635"/>
      <c r="L4455" s="636" t="s">
        <v>1059</v>
      </c>
      <c r="M4455" s="632"/>
    </row>
    <row r="4456" spans="1:13" s="503" customFormat="1" ht="51">
      <c r="A4456" s="693">
        <v>1</v>
      </c>
      <c r="B4456" s="739" t="s">
        <v>3452</v>
      </c>
      <c r="C4456" s="694" t="s">
        <v>2305</v>
      </c>
      <c r="D4456" s="694" t="s">
        <v>3453</v>
      </c>
      <c r="E4456" s="694" t="s">
        <v>3454</v>
      </c>
      <c r="F4456" s="696">
        <v>1.5</v>
      </c>
      <c r="G4456" s="721" t="s">
        <v>1273</v>
      </c>
      <c r="H4456" s="696">
        <v>0.5</v>
      </c>
      <c r="I4456" s="696">
        <v>2</v>
      </c>
      <c r="J4456" s="696">
        <v>2</v>
      </c>
      <c r="K4456" s="721" t="s">
        <v>1273</v>
      </c>
      <c r="L4456" s="721" t="s">
        <v>1273</v>
      </c>
      <c r="M4456" s="693" t="s">
        <v>3455</v>
      </c>
    </row>
    <row r="4457" spans="1:13" s="503" customFormat="1" ht="76.5">
      <c r="A4457" s="693">
        <v>2</v>
      </c>
      <c r="B4457" s="739" t="s">
        <v>3009</v>
      </c>
      <c r="C4457" s="694" t="s">
        <v>3456</v>
      </c>
      <c r="D4457" s="694" t="s">
        <v>3457</v>
      </c>
      <c r="E4457" s="694" t="s">
        <v>3458</v>
      </c>
      <c r="F4457" s="696">
        <v>0.5</v>
      </c>
      <c r="G4457" s="721" t="s">
        <v>1273</v>
      </c>
      <c r="H4457" s="696">
        <v>3.5</v>
      </c>
      <c r="I4457" s="696">
        <v>5.5</v>
      </c>
      <c r="J4457" s="696">
        <v>5.5</v>
      </c>
      <c r="K4457" s="721" t="s">
        <v>1273</v>
      </c>
      <c r="L4457" s="721" t="s">
        <v>1273</v>
      </c>
      <c r="M4457" s="693" t="s">
        <v>2047</v>
      </c>
    </row>
    <row r="4458" spans="1:13" s="503" customFormat="1" ht="102">
      <c r="A4458" s="693">
        <v>3</v>
      </c>
      <c r="B4458" s="1190" t="s">
        <v>3459</v>
      </c>
      <c r="C4458" s="694" t="s">
        <v>3460</v>
      </c>
      <c r="D4458" s="694" t="s">
        <v>3461</v>
      </c>
      <c r="E4458" s="694" t="s">
        <v>3462</v>
      </c>
      <c r="F4458" s="696">
        <v>0.5</v>
      </c>
      <c r="G4458" s="721" t="s">
        <v>1273</v>
      </c>
      <c r="H4458" s="721" t="s">
        <v>3463</v>
      </c>
      <c r="I4458" s="696">
        <v>1.5</v>
      </c>
      <c r="J4458" s="696">
        <v>1.5</v>
      </c>
      <c r="K4458" s="721" t="s">
        <v>1273</v>
      </c>
      <c r="L4458" s="721" t="s">
        <v>1273</v>
      </c>
      <c r="M4458" s="693" t="s">
        <v>3464</v>
      </c>
    </row>
    <row r="4459" spans="1:13" s="503" customFormat="1" ht="89.25">
      <c r="A4459" s="693">
        <v>4</v>
      </c>
      <c r="B4459" s="693" t="s">
        <v>3015</v>
      </c>
      <c r="C4459" s="694" t="s">
        <v>2718</v>
      </c>
      <c r="D4459" s="694" t="s">
        <v>3465</v>
      </c>
      <c r="E4459" s="694" t="s">
        <v>3466</v>
      </c>
      <c r="F4459" s="678" t="s">
        <v>1077</v>
      </c>
      <c r="G4459" s="721" t="s">
        <v>1273</v>
      </c>
      <c r="H4459" s="696">
        <v>16</v>
      </c>
      <c r="I4459" s="696">
        <v>16.5</v>
      </c>
      <c r="J4459" s="696">
        <v>16.5</v>
      </c>
      <c r="K4459" s="721" t="s">
        <v>1273</v>
      </c>
      <c r="L4459" s="721" t="s">
        <v>1273</v>
      </c>
      <c r="M4459" s="694" t="s">
        <v>3467</v>
      </c>
    </row>
    <row r="4460" spans="1:13" s="503" customFormat="1" ht="15">
      <c r="A4460" s="576"/>
      <c r="B4460" s="1066"/>
      <c r="C4460" s="1047" t="s">
        <v>6</v>
      </c>
      <c r="D4460" s="1066"/>
      <c r="E4460" s="1066"/>
      <c r="F4460" s="1266">
        <f>SUM(F4456:F4459)</f>
        <v>2.5</v>
      </c>
      <c r="G4460" s="1266">
        <f>SUM(G4456:G4459)</f>
        <v>0</v>
      </c>
      <c r="H4460" s="1266">
        <f>SUM(H4456:H4459)</f>
        <v>20</v>
      </c>
      <c r="I4460" s="1266">
        <f>SUM(I4456:I4459)</f>
        <v>25.5</v>
      </c>
      <c r="J4460" s="1266">
        <f>SUM(J4456:J4459)</f>
        <v>25.5</v>
      </c>
      <c r="K4460" s="576"/>
      <c r="L4460" s="576"/>
      <c r="M4460" s="576"/>
    </row>
    <row r="4461" spans="1:13" s="503" customFormat="1" ht="15">
      <c r="A4461" s="619"/>
      <c r="B4461" s="619"/>
      <c r="C4461" s="619"/>
      <c r="D4461" s="619"/>
      <c r="E4461" s="619"/>
      <c r="F4461" s="619"/>
      <c r="G4461" s="619"/>
      <c r="H4461" s="619"/>
      <c r="I4461" s="619"/>
      <c r="J4461" s="619"/>
      <c r="K4461" s="619"/>
      <c r="L4461" s="619"/>
      <c r="M4461" s="619"/>
    </row>
    <row r="4462" spans="1:13" s="503" customFormat="1" ht="15">
      <c r="A4462" s="619"/>
      <c r="B4462" s="619"/>
      <c r="C4462" s="619"/>
      <c r="D4462" s="619"/>
      <c r="E4462" s="619"/>
      <c r="F4462" s="619"/>
      <c r="G4462" s="619"/>
      <c r="H4462" s="619"/>
      <c r="I4462" s="619"/>
      <c r="J4462" s="619"/>
      <c r="K4462" s="619"/>
      <c r="L4462" s="619"/>
      <c r="M4462" s="619"/>
    </row>
    <row r="4463" spans="1:13" s="503" customFormat="1" ht="15">
      <c r="A4463" s="619"/>
      <c r="B4463" s="619"/>
      <c r="C4463" s="619"/>
      <c r="D4463" s="619"/>
      <c r="E4463" s="619"/>
      <c r="F4463" s="619"/>
      <c r="G4463" s="619"/>
      <c r="H4463" s="619"/>
      <c r="I4463" s="619"/>
      <c r="J4463" s="619"/>
      <c r="K4463" s="619"/>
      <c r="L4463" s="619"/>
      <c r="M4463" s="619"/>
    </row>
    <row r="4464" spans="1:13" s="503" customFormat="1" ht="15">
      <c r="A4464" s="619"/>
      <c r="B4464" s="619"/>
      <c r="C4464" s="619"/>
      <c r="D4464" s="619"/>
      <c r="E4464" s="619"/>
      <c r="F4464" s="619"/>
      <c r="G4464" s="619"/>
      <c r="H4464" s="619"/>
      <c r="I4464" s="619"/>
      <c r="J4464" s="619"/>
      <c r="K4464" s="619"/>
      <c r="L4464" s="619"/>
      <c r="M4464" s="619"/>
    </row>
    <row r="4465" spans="1:13" s="503" customFormat="1" ht="15">
      <c r="A4465" s="619"/>
      <c r="B4465" s="619"/>
      <c r="C4465" s="619"/>
      <c r="D4465" s="619"/>
      <c r="E4465" s="619"/>
      <c r="F4465" s="619"/>
      <c r="G4465" s="619"/>
      <c r="H4465" s="619"/>
      <c r="I4465" s="619"/>
      <c r="J4465" s="619"/>
      <c r="K4465" s="619"/>
      <c r="L4465" s="619"/>
      <c r="M4465" s="619"/>
    </row>
    <row r="4466" spans="1:13" s="503" customFormat="1" ht="12" customHeight="1">
      <c r="A4466" s="619"/>
      <c r="B4466" s="619"/>
      <c r="C4466" s="619"/>
      <c r="D4466" s="619"/>
      <c r="E4466" s="619"/>
      <c r="F4466" s="619"/>
      <c r="G4466" s="619"/>
      <c r="H4466" s="619"/>
      <c r="I4466" s="619"/>
      <c r="J4466" s="619"/>
      <c r="K4466" s="619"/>
      <c r="L4466" s="619"/>
      <c r="M4466" s="619"/>
    </row>
    <row r="4467" spans="1:13" s="503" customFormat="1" ht="15">
      <c r="A4467" s="619"/>
      <c r="B4467" s="619"/>
      <c r="C4467" s="619"/>
      <c r="D4467" s="619"/>
      <c r="E4467" s="619"/>
      <c r="F4467" s="619"/>
      <c r="G4467" s="619"/>
      <c r="H4467" s="619"/>
      <c r="I4467" s="619"/>
      <c r="J4467" s="619"/>
      <c r="K4467" s="619"/>
      <c r="L4467" s="619"/>
      <c r="M4467" s="619"/>
    </row>
    <row r="4468" spans="1:13" s="503" customFormat="1" ht="11.25" customHeight="1">
      <c r="A4468" s="619"/>
      <c r="B4468" s="619"/>
      <c r="C4468" s="619"/>
      <c r="D4468" s="619"/>
      <c r="E4468" s="619"/>
      <c r="F4468" s="619"/>
      <c r="G4468" s="619"/>
      <c r="H4468" s="619"/>
      <c r="I4468" s="619"/>
      <c r="J4468" s="619"/>
      <c r="K4468" s="619"/>
      <c r="L4468" s="619"/>
      <c r="M4468" s="619"/>
    </row>
    <row r="4469" spans="1:13" s="503" customFormat="1" ht="15" customHeight="1">
      <c r="A4469" s="1676" t="s">
        <v>907</v>
      </c>
      <c r="B4469" s="1676"/>
      <c r="C4469" s="1676"/>
      <c r="D4469" s="1676"/>
      <c r="E4469" s="1676"/>
      <c r="F4469" s="1676"/>
      <c r="G4469" s="1676"/>
      <c r="H4469" s="1676"/>
      <c r="I4469" s="1676"/>
      <c r="J4469" s="1676"/>
      <c r="K4469" s="1676"/>
      <c r="L4469" s="1676"/>
      <c r="M4469" s="1676"/>
    </row>
    <row r="4470" spans="1:13" s="503" customFormat="1" ht="15" customHeight="1">
      <c r="A4470" s="1697" t="s">
        <v>908</v>
      </c>
      <c r="B4470" s="1676"/>
      <c r="C4470" s="1676"/>
      <c r="D4470" s="1676"/>
      <c r="E4470" s="1676"/>
      <c r="F4470" s="1676"/>
      <c r="G4470" s="1676"/>
      <c r="H4470" s="1676"/>
      <c r="I4470" s="1676"/>
      <c r="J4470" s="1676"/>
      <c r="K4470" s="1676"/>
      <c r="L4470" s="1676"/>
      <c r="M4470" s="1676"/>
    </row>
    <row r="4471" spans="1:13" s="503" customFormat="1" ht="15">
      <c r="A4471" s="1655" t="s">
        <v>3468</v>
      </c>
      <c r="B4471" s="1655"/>
      <c r="C4471" s="1655"/>
      <c r="D4471" s="1655"/>
      <c r="E4471" s="1655"/>
      <c r="F4471" s="1655"/>
      <c r="G4471" s="1655"/>
      <c r="H4471" s="1655"/>
      <c r="I4471" s="1655"/>
      <c r="J4471" s="1655"/>
      <c r="K4471" s="1655"/>
      <c r="L4471" s="1655"/>
      <c r="M4471" s="738"/>
    </row>
    <row r="4472" spans="1:13" s="503" customFormat="1" ht="15">
      <c r="A4472" s="1690" t="s">
        <v>3469</v>
      </c>
      <c r="B4472" s="1690"/>
      <c r="C4472" s="1690"/>
      <c r="D4472" s="1690"/>
      <c r="E4472" s="1690"/>
      <c r="F4472" s="1690"/>
      <c r="G4472" s="1690"/>
      <c r="H4472" s="1690"/>
      <c r="I4472" s="1690"/>
      <c r="J4472" s="1690"/>
      <c r="K4472" s="1690"/>
      <c r="L4472" s="1690"/>
      <c r="M4472" s="738"/>
    </row>
    <row r="4473" spans="1:13" s="503" customFormat="1" ht="15">
      <c r="A4473" s="1664" t="s">
        <v>3470</v>
      </c>
      <c r="B4473" s="1664"/>
      <c r="C4473" s="1664"/>
      <c r="D4473" s="1664"/>
      <c r="E4473" s="1664"/>
      <c r="F4473" s="1664"/>
      <c r="G4473" s="1664"/>
      <c r="H4473" s="1664"/>
      <c r="I4473" s="1664"/>
      <c r="J4473" s="1664"/>
      <c r="K4473" s="1664"/>
      <c r="L4473" s="1664"/>
      <c r="M4473" s="738"/>
    </row>
    <row r="4474" spans="1:13" s="503" customFormat="1" ht="15">
      <c r="A4474" s="620" t="s">
        <v>910</v>
      </c>
      <c r="B4474" s="621" t="s">
        <v>1029</v>
      </c>
      <c r="C4474" s="620" t="s">
        <v>1030</v>
      </c>
      <c r="D4474" s="620" t="s">
        <v>1030</v>
      </c>
      <c r="E4474" s="620" t="s">
        <v>1031</v>
      </c>
      <c r="F4474" s="1657" t="s">
        <v>1032</v>
      </c>
      <c r="G4474" s="1658"/>
      <c r="H4474" s="622" t="s">
        <v>1033</v>
      </c>
      <c r="I4474" s="623" t="s">
        <v>1034</v>
      </c>
      <c r="J4474" s="620" t="s">
        <v>1035</v>
      </c>
      <c r="K4474" s="620" t="s">
        <v>1036</v>
      </c>
      <c r="L4474" s="620" t="s">
        <v>1037</v>
      </c>
      <c r="M4474" s="624" t="s">
        <v>1038</v>
      </c>
    </row>
    <row r="4475" spans="1:13" s="503" customFormat="1" ht="15">
      <c r="A4475" s="625"/>
      <c r="B4475" s="626" t="s">
        <v>1039</v>
      </c>
      <c r="C4475" s="625" t="s">
        <v>1040</v>
      </c>
      <c r="D4475" s="625" t="s">
        <v>1041</v>
      </c>
      <c r="E4475" s="625" t="s">
        <v>1042</v>
      </c>
      <c r="F4475" s="1659" t="s">
        <v>1043</v>
      </c>
      <c r="G4475" s="1660"/>
      <c r="H4475" s="627" t="s">
        <v>1044</v>
      </c>
      <c r="I4475" s="625" t="s">
        <v>6</v>
      </c>
      <c r="J4475" s="628" t="s">
        <v>1045</v>
      </c>
      <c r="K4475" s="629" t="s">
        <v>1046</v>
      </c>
      <c r="L4475" s="625" t="s">
        <v>1047</v>
      </c>
      <c r="M4475" s="628" t="s">
        <v>1048</v>
      </c>
    </row>
    <row r="4476" spans="1:13" s="503" customFormat="1" ht="15">
      <c r="A4476" s="625"/>
      <c r="B4476" s="626" t="s">
        <v>1049</v>
      </c>
      <c r="C4476" s="625"/>
      <c r="D4476" s="625"/>
      <c r="E4476" s="625"/>
      <c r="F4476" s="630" t="s">
        <v>1050</v>
      </c>
      <c r="G4476" s="630" t="s">
        <v>1051</v>
      </c>
      <c r="H4476" s="631" t="s">
        <v>1052</v>
      </c>
      <c r="I4476" s="629" t="s">
        <v>1053</v>
      </c>
      <c r="J4476" s="625" t="s">
        <v>6</v>
      </c>
      <c r="K4476" s="629"/>
      <c r="L4476" s="625" t="s">
        <v>1054</v>
      </c>
      <c r="M4476" s="632"/>
    </row>
    <row r="4477" spans="1:13" s="503" customFormat="1" ht="15">
      <c r="A4477" s="625"/>
      <c r="B4477" s="626"/>
      <c r="C4477" s="625"/>
      <c r="D4477" s="625"/>
      <c r="E4477" s="625"/>
      <c r="F4477" s="633" t="s">
        <v>1055</v>
      </c>
      <c r="G4477" s="634" t="s">
        <v>1055</v>
      </c>
      <c r="H4477" s="628" t="s">
        <v>1056</v>
      </c>
      <c r="I4477" s="629" t="s">
        <v>1057</v>
      </c>
      <c r="J4477" s="625" t="s">
        <v>1058</v>
      </c>
      <c r="K4477" s="635"/>
      <c r="L4477" s="636" t="s">
        <v>1059</v>
      </c>
      <c r="M4477" s="632"/>
    </row>
    <row r="4478" spans="1:13" s="503" customFormat="1" ht="51">
      <c r="A4478" s="1267">
        <v>1</v>
      </c>
      <c r="B4478" s="710" t="s">
        <v>3471</v>
      </c>
      <c r="C4478" s="673" t="s">
        <v>1830</v>
      </c>
      <c r="D4478" s="640" t="s">
        <v>3472</v>
      </c>
      <c r="E4478" s="640" t="s">
        <v>3473</v>
      </c>
      <c r="F4478" s="1268">
        <v>50</v>
      </c>
      <c r="G4478" s="1269"/>
      <c r="H4478" s="643">
        <v>275</v>
      </c>
      <c r="I4478" s="678">
        <v>325</v>
      </c>
      <c r="J4478" s="1270"/>
      <c r="K4478" s="1271"/>
      <c r="L4478" s="1272">
        <v>88</v>
      </c>
      <c r="M4478" s="640" t="s">
        <v>3474</v>
      </c>
    </row>
    <row r="4479" spans="1:13" s="503" customFormat="1" ht="63.75">
      <c r="A4479" s="693">
        <v>2</v>
      </c>
      <c r="B4479" s="693" t="s">
        <v>3475</v>
      </c>
      <c r="C4479" s="694" t="s">
        <v>3476</v>
      </c>
      <c r="D4479" s="1273" t="s">
        <v>3477</v>
      </c>
      <c r="E4479" s="1273" t="s">
        <v>3478</v>
      </c>
      <c r="F4479" s="775">
        <v>300</v>
      </c>
      <c r="G4479" s="775"/>
      <c r="H4479" s="1274">
        <v>150</v>
      </c>
      <c r="I4479" s="1274">
        <v>350</v>
      </c>
      <c r="J4479" s="775"/>
      <c r="K4479" s="775"/>
      <c r="L4479" s="775">
        <v>60</v>
      </c>
      <c r="M4479" s="693" t="s">
        <v>3479</v>
      </c>
    </row>
    <row r="4480" spans="1:13" s="503" customFormat="1" ht="51">
      <c r="A4480" s="693">
        <v>3</v>
      </c>
      <c r="B4480" s="693" t="s">
        <v>3475</v>
      </c>
      <c r="C4480" s="694" t="s">
        <v>3480</v>
      </c>
      <c r="D4480" s="694" t="s">
        <v>3481</v>
      </c>
      <c r="E4480" s="1273" t="s">
        <v>3482</v>
      </c>
      <c r="F4480" s="1275">
        <v>300</v>
      </c>
      <c r="G4480" s="1275"/>
      <c r="H4480" s="1276">
        <v>150</v>
      </c>
      <c r="I4480" s="1276">
        <v>450</v>
      </c>
      <c r="J4480" s="1277"/>
      <c r="K4480" s="1275" t="s">
        <v>1077</v>
      </c>
      <c r="L4480" s="1278"/>
      <c r="M4480" s="693" t="s">
        <v>3483</v>
      </c>
    </row>
    <row r="4481" spans="1:13" s="503" customFormat="1" ht="102">
      <c r="A4481" s="693">
        <v>4</v>
      </c>
      <c r="B4481" s="693" t="s">
        <v>3475</v>
      </c>
      <c r="C4481" s="694" t="s">
        <v>3484</v>
      </c>
      <c r="D4481" s="693" t="s">
        <v>3485</v>
      </c>
      <c r="E4481" s="693" t="s">
        <v>3486</v>
      </c>
      <c r="F4481" s="775">
        <v>100</v>
      </c>
      <c r="G4481" s="775"/>
      <c r="H4481" s="1274">
        <v>200</v>
      </c>
      <c r="I4481" s="1274">
        <v>300</v>
      </c>
      <c r="J4481" s="775"/>
      <c r="K4481" s="775">
        <v>80</v>
      </c>
      <c r="L4481" s="704"/>
      <c r="M4481" s="693" t="s">
        <v>3487</v>
      </c>
    </row>
    <row r="4482" spans="1:13" s="503" customFormat="1" ht="51">
      <c r="A4482" s="693">
        <v>5</v>
      </c>
      <c r="B4482" s="693" t="s">
        <v>3471</v>
      </c>
      <c r="C4482" s="694" t="s">
        <v>3488</v>
      </c>
      <c r="D4482" s="694" t="s">
        <v>3489</v>
      </c>
      <c r="E4482" s="1273" t="s">
        <v>3490</v>
      </c>
      <c r="F4482" s="1279">
        <v>100</v>
      </c>
      <c r="G4482" s="1279"/>
      <c r="H4482" s="1280">
        <v>100</v>
      </c>
      <c r="I4482" s="721">
        <v>200</v>
      </c>
      <c r="J4482" s="1279"/>
      <c r="K4482" s="1279">
        <v>100</v>
      </c>
      <c r="L4482" s="704"/>
      <c r="M4482" s="693" t="s">
        <v>3491</v>
      </c>
    </row>
    <row r="4483" spans="1:13" s="503" customFormat="1" ht="51.75" thickBot="1">
      <c r="A4483" s="693">
        <v>6</v>
      </c>
      <c r="B4483" s="693" t="s">
        <v>3475</v>
      </c>
      <c r="C4483" s="694" t="s">
        <v>3492</v>
      </c>
      <c r="D4483" s="693" t="s">
        <v>3493</v>
      </c>
      <c r="E4483" s="693" t="s">
        <v>3494</v>
      </c>
      <c r="F4483" s="775">
        <v>20</v>
      </c>
      <c r="G4483" s="775"/>
      <c r="H4483" s="1274">
        <v>100</v>
      </c>
      <c r="I4483" s="1274">
        <v>200</v>
      </c>
      <c r="J4483" s="775"/>
      <c r="K4483" s="775"/>
      <c r="L4483" s="704"/>
      <c r="M4483" s="693" t="s">
        <v>3495</v>
      </c>
    </row>
    <row r="4484" spans="1:13" s="503" customFormat="1" ht="15.75" thickBot="1">
      <c r="A4484" s="584"/>
      <c r="B4484" s="1281"/>
      <c r="C4484" s="585" t="s">
        <v>6</v>
      </c>
      <c r="D4484" s="1282"/>
      <c r="E4484" s="1283"/>
      <c r="F4484" s="1284">
        <f>SUM(F4478:F4483)</f>
        <v>870</v>
      </c>
      <c r="G4484" s="1284">
        <f t="shared" ref="G4484:K4484" si="36">SUM(G4478:G4483)</f>
        <v>0</v>
      </c>
      <c r="H4484" s="1284">
        <f t="shared" si="36"/>
        <v>975</v>
      </c>
      <c r="I4484" s="1284">
        <f t="shared" si="36"/>
        <v>1825</v>
      </c>
      <c r="J4484" s="1284">
        <f t="shared" si="36"/>
        <v>0</v>
      </c>
      <c r="K4484" s="1284">
        <f t="shared" si="36"/>
        <v>180</v>
      </c>
      <c r="L4484" s="1284"/>
      <c r="M4484" s="1285"/>
    </row>
    <row r="4485" spans="1:13" s="503" customFormat="1" ht="15">
      <c r="A4485" s="726"/>
      <c r="B4485" s="1286"/>
      <c r="C4485" s="689"/>
      <c r="D4485" s="1287"/>
      <c r="E4485" s="1288"/>
      <c r="F4485" s="1289"/>
      <c r="G4485" s="1289"/>
      <c r="H4485" s="1289"/>
      <c r="I4485" s="1289"/>
      <c r="J4485" s="1289"/>
      <c r="K4485" s="1289"/>
      <c r="L4485" s="1289"/>
      <c r="M4485" s="737"/>
    </row>
    <row r="4486" spans="1:13" s="503" customFormat="1" ht="15">
      <c r="A4486" s="726"/>
      <c r="B4486" s="1286"/>
      <c r="C4486" s="689"/>
      <c r="D4486" s="1287"/>
      <c r="E4486" s="1288"/>
      <c r="F4486" s="1289"/>
      <c r="G4486" s="1289"/>
      <c r="H4486" s="1289"/>
      <c r="I4486" s="1289"/>
      <c r="J4486" s="1289"/>
      <c r="K4486" s="1289"/>
      <c r="L4486" s="1289"/>
      <c r="M4486" s="737"/>
    </row>
    <row r="4487" spans="1:13" s="503" customFormat="1" ht="15">
      <c r="A4487" s="726"/>
      <c r="B4487" s="1286"/>
      <c r="C4487" s="689"/>
      <c r="D4487" s="1287"/>
      <c r="E4487" s="1288"/>
      <c r="F4487" s="1289"/>
      <c r="G4487" s="1289"/>
      <c r="H4487" s="1289"/>
      <c r="I4487" s="1289"/>
      <c r="J4487" s="1289"/>
      <c r="K4487" s="1289"/>
      <c r="L4487" s="1289"/>
      <c r="M4487" s="737"/>
    </row>
    <row r="4488" spans="1:13" s="503" customFormat="1" ht="15">
      <c r="A4488" s="726"/>
      <c r="B4488" s="1286"/>
      <c r="C4488" s="689"/>
      <c r="D4488" s="1287"/>
      <c r="E4488" s="1288"/>
      <c r="F4488" s="1289"/>
      <c r="G4488" s="1289"/>
      <c r="H4488" s="1289"/>
      <c r="I4488" s="1289"/>
      <c r="J4488" s="1289"/>
      <c r="K4488" s="1289"/>
      <c r="L4488" s="1289"/>
      <c r="M4488" s="737"/>
    </row>
    <row r="4489" spans="1:13" s="503" customFormat="1" ht="15" customHeight="1">
      <c r="A4489" s="1676" t="s">
        <v>907</v>
      </c>
      <c r="B4489" s="1676"/>
      <c r="C4489" s="1676"/>
      <c r="D4489" s="1676"/>
      <c r="E4489" s="1676"/>
      <c r="F4489" s="1676"/>
      <c r="G4489" s="1676"/>
      <c r="H4489" s="1676"/>
      <c r="I4489" s="1676"/>
      <c r="J4489" s="1676"/>
      <c r="K4489" s="1676"/>
      <c r="L4489" s="1676"/>
      <c r="M4489" s="1676"/>
    </row>
    <row r="4490" spans="1:13" s="503" customFormat="1" ht="15" customHeight="1">
      <c r="A4490" s="1697" t="s">
        <v>908</v>
      </c>
      <c r="B4490" s="1676"/>
      <c r="C4490" s="1676"/>
      <c r="D4490" s="1676"/>
      <c r="E4490" s="1676"/>
      <c r="F4490" s="1676"/>
      <c r="G4490" s="1676"/>
      <c r="H4490" s="1676"/>
      <c r="I4490" s="1676"/>
      <c r="J4490" s="1676"/>
      <c r="K4490" s="1676"/>
      <c r="L4490" s="1676"/>
      <c r="M4490" s="1676"/>
    </row>
    <row r="4491" spans="1:13" s="503" customFormat="1" ht="15">
      <c r="A4491" s="1655" t="s">
        <v>3468</v>
      </c>
      <c r="B4491" s="1655"/>
      <c r="C4491" s="1655"/>
      <c r="D4491" s="1655"/>
      <c r="E4491" s="1655"/>
      <c r="F4491" s="1655"/>
      <c r="G4491" s="1655"/>
      <c r="H4491" s="1655"/>
      <c r="I4491" s="1655"/>
      <c r="J4491" s="1655"/>
      <c r="K4491" s="1655"/>
      <c r="L4491" s="1655"/>
      <c r="M4491" s="738"/>
    </row>
    <row r="4492" spans="1:13" s="503" customFormat="1" ht="15">
      <c r="A4492" s="1690" t="s">
        <v>3496</v>
      </c>
      <c r="B4492" s="1690"/>
      <c r="C4492" s="1690"/>
      <c r="D4492" s="1690"/>
      <c r="E4492" s="1690"/>
      <c r="F4492" s="1690"/>
      <c r="G4492" s="1690"/>
      <c r="H4492" s="1690"/>
      <c r="I4492" s="1690"/>
      <c r="J4492" s="1690"/>
      <c r="K4492" s="1690"/>
      <c r="L4492" s="1690"/>
      <c r="M4492" s="738"/>
    </row>
    <row r="4493" spans="1:13" s="503" customFormat="1" ht="15">
      <c r="A4493" s="1664" t="s">
        <v>3497</v>
      </c>
      <c r="B4493" s="1664"/>
      <c r="C4493" s="1664"/>
      <c r="D4493" s="1664"/>
      <c r="E4493" s="1664"/>
      <c r="F4493" s="1664"/>
      <c r="G4493" s="1664"/>
      <c r="H4493" s="1664"/>
      <c r="I4493" s="1664"/>
      <c r="J4493" s="1664"/>
      <c r="K4493" s="1664"/>
      <c r="L4493" s="1664"/>
      <c r="M4493" s="738"/>
    </row>
    <row r="4494" spans="1:13" s="503" customFormat="1" ht="15">
      <c r="A4494" s="620" t="s">
        <v>910</v>
      </c>
      <c r="B4494" s="621" t="s">
        <v>1029</v>
      </c>
      <c r="C4494" s="620" t="s">
        <v>1030</v>
      </c>
      <c r="D4494" s="620" t="s">
        <v>1030</v>
      </c>
      <c r="E4494" s="620" t="s">
        <v>1031</v>
      </c>
      <c r="F4494" s="1657" t="s">
        <v>1032</v>
      </c>
      <c r="G4494" s="1658"/>
      <c r="H4494" s="622" t="s">
        <v>1033</v>
      </c>
      <c r="I4494" s="623" t="s">
        <v>1034</v>
      </c>
      <c r="J4494" s="620" t="s">
        <v>1035</v>
      </c>
      <c r="K4494" s="620" t="s">
        <v>1036</v>
      </c>
      <c r="L4494" s="620" t="s">
        <v>1037</v>
      </c>
      <c r="M4494" s="624" t="s">
        <v>1038</v>
      </c>
    </row>
    <row r="4495" spans="1:13" s="503" customFormat="1" ht="15">
      <c r="A4495" s="625"/>
      <c r="B4495" s="626" t="s">
        <v>1039</v>
      </c>
      <c r="C4495" s="625" t="s">
        <v>1040</v>
      </c>
      <c r="D4495" s="625" t="s">
        <v>1041</v>
      </c>
      <c r="E4495" s="625" t="s">
        <v>1042</v>
      </c>
      <c r="F4495" s="1659" t="s">
        <v>1043</v>
      </c>
      <c r="G4495" s="1660"/>
      <c r="H4495" s="627" t="s">
        <v>1044</v>
      </c>
      <c r="I4495" s="625" t="s">
        <v>6</v>
      </c>
      <c r="J4495" s="628" t="s">
        <v>1045</v>
      </c>
      <c r="K4495" s="629" t="s">
        <v>1046</v>
      </c>
      <c r="L4495" s="625" t="s">
        <v>1047</v>
      </c>
      <c r="M4495" s="628" t="s">
        <v>1048</v>
      </c>
    </row>
    <row r="4496" spans="1:13" s="503" customFormat="1" ht="15">
      <c r="A4496" s="625"/>
      <c r="B4496" s="626" t="s">
        <v>1049</v>
      </c>
      <c r="C4496" s="625"/>
      <c r="D4496" s="625"/>
      <c r="E4496" s="625"/>
      <c r="F4496" s="630" t="s">
        <v>1050</v>
      </c>
      <c r="G4496" s="630" t="s">
        <v>1051</v>
      </c>
      <c r="H4496" s="631" t="s">
        <v>1052</v>
      </c>
      <c r="I4496" s="629" t="s">
        <v>1053</v>
      </c>
      <c r="J4496" s="625" t="s">
        <v>6</v>
      </c>
      <c r="K4496" s="629"/>
      <c r="L4496" s="625" t="s">
        <v>1054</v>
      </c>
      <c r="M4496" s="632"/>
    </row>
    <row r="4497" spans="1:13" s="503" customFormat="1" ht="15">
      <c r="A4497" s="625"/>
      <c r="B4497" s="626"/>
      <c r="C4497" s="625"/>
      <c r="D4497" s="625"/>
      <c r="E4497" s="625"/>
      <c r="F4497" s="633" t="s">
        <v>1055</v>
      </c>
      <c r="G4497" s="634" t="s">
        <v>1055</v>
      </c>
      <c r="H4497" s="628" t="s">
        <v>1056</v>
      </c>
      <c r="I4497" s="629" t="s">
        <v>1057</v>
      </c>
      <c r="J4497" s="625" t="s">
        <v>1058</v>
      </c>
      <c r="K4497" s="635"/>
      <c r="L4497" s="636" t="s">
        <v>1059</v>
      </c>
      <c r="M4497" s="632"/>
    </row>
    <row r="4498" spans="1:13" s="503" customFormat="1" ht="76.5">
      <c r="A4498" s="693">
        <v>1</v>
      </c>
      <c r="B4498" s="693" t="s">
        <v>3498</v>
      </c>
      <c r="C4498" s="859" t="s">
        <v>3499</v>
      </c>
      <c r="D4498" s="695" t="s">
        <v>3500</v>
      </c>
      <c r="E4498" s="695" t="s">
        <v>3501</v>
      </c>
      <c r="F4498" s="721">
        <v>6</v>
      </c>
      <c r="G4498" s="721"/>
      <c r="H4498" s="722">
        <v>6</v>
      </c>
      <c r="I4498" s="721">
        <v>12</v>
      </c>
      <c r="J4498" s="721"/>
      <c r="K4498" s="721">
        <v>7</v>
      </c>
      <c r="L4498" s="721" t="s">
        <v>1273</v>
      </c>
      <c r="M4498" s="693" t="s">
        <v>3502</v>
      </c>
    </row>
    <row r="4499" spans="1:13" s="503" customFormat="1" ht="51">
      <c r="A4499" s="693">
        <v>2</v>
      </c>
      <c r="B4499" s="693" t="s">
        <v>3503</v>
      </c>
      <c r="C4499" s="693" t="s">
        <v>3504</v>
      </c>
      <c r="D4499" s="695" t="s">
        <v>3505</v>
      </c>
      <c r="E4499" s="695" t="s">
        <v>3506</v>
      </c>
      <c r="F4499" s="721">
        <v>5</v>
      </c>
      <c r="G4499" s="721"/>
      <c r="H4499" s="722"/>
      <c r="I4499" s="721">
        <v>5</v>
      </c>
      <c r="J4499" s="721"/>
      <c r="K4499" s="721">
        <v>5</v>
      </c>
      <c r="L4499" s="721" t="s">
        <v>1273</v>
      </c>
      <c r="M4499" s="693" t="s">
        <v>3507</v>
      </c>
    </row>
    <row r="4500" spans="1:13" s="503" customFormat="1" ht="63.75">
      <c r="A4500" s="693">
        <v>3</v>
      </c>
      <c r="B4500" s="693" t="s">
        <v>3508</v>
      </c>
      <c r="C4500" s="693" t="s">
        <v>3509</v>
      </c>
      <c r="D4500" s="695" t="s">
        <v>3510</v>
      </c>
      <c r="E4500" s="695" t="s">
        <v>3511</v>
      </c>
      <c r="F4500" s="721">
        <v>1</v>
      </c>
      <c r="G4500" s="721"/>
      <c r="H4500" s="722"/>
      <c r="I4500" s="721">
        <v>1</v>
      </c>
      <c r="J4500" s="721"/>
      <c r="K4500" s="721">
        <v>3.5</v>
      </c>
      <c r="L4500" s="721" t="s">
        <v>1273</v>
      </c>
      <c r="M4500" s="693" t="s">
        <v>3512</v>
      </c>
    </row>
    <row r="4501" spans="1:13" s="503" customFormat="1" ht="63.75">
      <c r="A4501" s="693">
        <v>4</v>
      </c>
      <c r="B4501" s="693" t="s">
        <v>3513</v>
      </c>
      <c r="C4501" s="695" t="s">
        <v>3514</v>
      </c>
      <c r="D4501" s="695" t="s">
        <v>3515</v>
      </c>
      <c r="E4501" s="695" t="s">
        <v>3516</v>
      </c>
      <c r="F4501" s="721">
        <v>3</v>
      </c>
      <c r="G4501" s="721"/>
      <c r="H4501" s="722"/>
      <c r="I4501" s="721">
        <v>5</v>
      </c>
      <c r="J4501" s="721"/>
      <c r="K4501" s="721">
        <v>5</v>
      </c>
      <c r="L4501" s="721" t="s">
        <v>1273</v>
      </c>
      <c r="M4501" s="693" t="s">
        <v>3517</v>
      </c>
    </row>
    <row r="4502" spans="1:13" s="503" customFormat="1" ht="63.75">
      <c r="A4502" s="693">
        <v>5</v>
      </c>
      <c r="B4502" s="693" t="s">
        <v>3513</v>
      </c>
      <c r="C4502" s="693" t="s">
        <v>3518</v>
      </c>
      <c r="D4502" s="695" t="s">
        <v>3519</v>
      </c>
      <c r="E4502" s="701" t="s">
        <v>3520</v>
      </c>
      <c r="F4502" s="721">
        <v>1</v>
      </c>
      <c r="G4502" s="721"/>
      <c r="H4502" s="722"/>
      <c r="I4502" s="721">
        <v>1</v>
      </c>
      <c r="J4502" s="721"/>
      <c r="K4502" s="721">
        <v>5</v>
      </c>
      <c r="L4502" s="721" t="s">
        <v>1273</v>
      </c>
      <c r="M4502" s="693" t="s">
        <v>3521</v>
      </c>
    </row>
    <row r="4503" spans="1:13" s="503" customFormat="1" ht="63.75">
      <c r="A4503" s="693">
        <v>6</v>
      </c>
      <c r="B4503" s="704" t="s">
        <v>3522</v>
      </c>
      <c r="C4503" s="693" t="s">
        <v>3523</v>
      </c>
      <c r="D4503" s="694" t="s">
        <v>3524</v>
      </c>
      <c r="E4503" s="695" t="s">
        <v>3525</v>
      </c>
      <c r="F4503" s="721">
        <v>5</v>
      </c>
      <c r="G4503" s="721"/>
      <c r="H4503" s="721"/>
      <c r="I4503" s="721">
        <v>9</v>
      </c>
      <c r="J4503" s="721"/>
      <c r="K4503" s="721">
        <v>5</v>
      </c>
      <c r="L4503" s="721" t="s">
        <v>1273</v>
      </c>
      <c r="M4503" s="693" t="s">
        <v>3526</v>
      </c>
    </row>
    <row r="4504" spans="1:13" s="503" customFormat="1" ht="15">
      <c r="A4504" s="731"/>
      <c r="B4504" s="993"/>
      <c r="C4504" s="731"/>
      <c r="D4504" s="911"/>
      <c r="E4504" s="819"/>
      <c r="F4504" s="820"/>
      <c r="G4504" s="820"/>
      <c r="H4504" s="820"/>
      <c r="I4504" s="820"/>
      <c r="J4504" s="820"/>
      <c r="K4504" s="820"/>
      <c r="L4504" s="820"/>
      <c r="M4504" s="731"/>
    </row>
    <row r="4505" spans="1:13" s="503" customFormat="1" ht="15">
      <c r="A4505" s="731"/>
      <c r="B4505" s="993"/>
      <c r="C4505" s="731"/>
      <c r="D4505" s="911"/>
      <c r="E4505" s="819"/>
      <c r="F4505" s="820"/>
      <c r="G4505" s="820"/>
      <c r="H4505" s="820"/>
      <c r="I4505" s="820"/>
      <c r="J4505" s="820"/>
      <c r="K4505" s="820"/>
      <c r="L4505" s="820"/>
      <c r="M4505" s="731"/>
    </row>
    <row r="4506" spans="1:13" s="503" customFormat="1" ht="15">
      <c r="A4506" s="731"/>
      <c r="B4506" s="993"/>
      <c r="C4506" s="731"/>
      <c r="D4506" s="911"/>
      <c r="E4506" s="819"/>
      <c r="F4506" s="820"/>
      <c r="G4506" s="820"/>
      <c r="H4506" s="820"/>
      <c r="I4506" s="820"/>
      <c r="J4506" s="820"/>
      <c r="K4506" s="820"/>
      <c r="L4506" s="820"/>
      <c r="M4506" s="731"/>
    </row>
    <row r="4507" spans="1:13" s="503" customFormat="1" ht="15">
      <c r="A4507" s="731"/>
      <c r="B4507" s="993"/>
      <c r="C4507" s="731"/>
      <c r="D4507" s="911"/>
      <c r="E4507" s="819"/>
      <c r="F4507" s="820"/>
      <c r="G4507" s="820"/>
      <c r="H4507" s="820"/>
      <c r="I4507" s="820"/>
      <c r="J4507" s="820"/>
      <c r="K4507" s="820"/>
      <c r="L4507" s="820"/>
      <c r="M4507" s="731"/>
    </row>
    <row r="4508" spans="1:13" s="503" customFormat="1" ht="15.75" customHeight="1">
      <c r="A4508" s="1676" t="s">
        <v>907</v>
      </c>
      <c r="B4508" s="1676"/>
      <c r="C4508" s="1676"/>
      <c r="D4508" s="1676"/>
      <c r="E4508" s="1676"/>
      <c r="F4508" s="1676"/>
      <c r="G4508" s="1676"/>
      <c r="H4508" s="1676"/>
      <c r="I4508" s="1676"/>
      <c r="J4508" s="1676"/>
      <c r="K4508" s="1676"/>
      <c r="L4508" s="1676"/>
      <c r="M4508" s="1676"/>
    </row>
    <row r="4509" spans="1:13" s="503" customFormat="1" ht="15" customHeight="1">
      <c r="A4509" s="1697" t="s">
        <v>908</v>
      </c>
      <c r="B4509" s="1676"/>
      <c r="C4509" s="1676"/>
      <c r="D4509" s="1676"/>
      <c r="E4509" s="1676"/>
      <c r="F4509" s="1676"/>
      <c r="G4509" s="1676"/>
      <c r="H4509" s="1676"/>
      <c r="I4509" s="1676"/>
      <c r="J4509" s="1676"/>
      <c r="K4509" s="1676"/>
      <c r="L4509" s="1676"/>
      <c r="M4509" s="1676"/>
    </row>
    <row r="4510" spans="1:13" s="503" customFormat="1" ht="15">
      <c r="A4510" s="1655" t="s">
        <v>3468</v>
      </c>
      <c r="B4510" s="1655"/>
      <c r="C4510" s="1655"/>
      <c r="D4510" s="1655"/>
      <c r="E4510" s="1655"/>
      <c r="F4510" s="1655"/>
      <c r="G4510" s="1655"/>
      <c r="H4510" s="1655"/>
      <c r="I4510" s="1655"/>
      <c r="J4510" s="1655"/>
      <c r="K4510" s="1655"/>
      <c r="L4510" s="1655"/>
      <c r="M4510" s="738"/>
    </row>
    <row r="4511" spans="1:13" s="503" customFormat="1" ht="15">
      <c r="A4511" s="1690" t="s">
        <v>3496</v>
      </c>
      <c r="B4511" s="1690"/>
      <c r="C4511" s="1690"/>
      <c r="D4511" s="1690"/>
      <c r="E4511" s="1690"/>
      <c r="F4511" s="1690"/>
      <c r="G4511" s="1690"/>
      <c r="H4511" s="1690"/>
      <c r="I4511" s="1690"/>
      <c r="J4511" s="1690"/>
      <c r="K4511" s="1690"/>
      <c r="L4511" s="1690"/>
      <c r="M4511" s="738"/>
    </row>
    <row r="4512" spans="1:13" s="503" customFormat="1" ht="15">
      <c r="A4512" s="1664" t="s">
        <v>3497</v>
      </c>
      <c r="B4512" s="1664"/>
      <c r="C4512" s="1664"/>
      <c r="D4512" s="1664"/>
      <c r="E4512" s="1664"/>
      <c r="F4512" s="1664"/>
      <c r="G4512" s="1664"/>
      <c r="H4512" s="1664"/>
      <c r="I4512" s="1664"/>
      <c r="J4512" s="1664"/>
      <c r="K4512" s="1664"/>
      <c r="L4512" s="1664"/>
      <c r="M4512" s="738"/>
    </row>
    <row r="4513" spans="1:13" s="503" customFormat="1" ht="15">
      <c r="A4513" s="620" t="s">
        <v>910</v>
      </c>
      <c r="B4513" s="621" t="s">
        <v>1029</v>
      </c>
      <c r="C4513" s="620" t="s">
        <v>1030</v>
      </c>
      <c r="D4513" s="620" t="s">
        <v>1030</v>
      </c>
      <c r="E4513" s="620" t="s">
        <v>1031</v>
      </c>
      <c r="F4513" s="1657" t="s">
        <v>1032</v>
      </c>
      <c r="G4513" s="1658"/>
      <c r="H4513" s="622" t="s">
        <v>1033</v>
      </c>
      <c r="I4513" s="623" t="s">
        <v>1034</v>
      </c>
      <c r="J4513" s="620" t="s">
        <v>1035</v>
      </c>
      <c r="K4513" s="620" t="s">
        <v>1036</v>
      </c>
      <c r="L4513" s="620" t="s">
        <v>1037</v>
      </c>
      <c r="M4513" s="624" t="s">
        <v>1038</v>
      </c>
    </row>
    <row r="4514" spans="1:13" s="503" customFormat="1" ht="15">
      <c r="A4514" s="625"/>
      <c r="B4514" s="626" t="s">
        <v>1039</v>
      </c>
      <c r="C4514" s="625" t="s">
        <v>1040</v>
      </c>
      <c r="D4514" s="625" t="s">
        <v>1041</v>
      </c>
      <c r="E4514" s="625" t="s">
        <v>1042</v>
      </c>
      <c r="F4514" s="1659" t="s">
        <v>1043</v>
      </c>
      <c r="G4514" s="1660"/>
      <c r="H4514" s="627" t="s">
        <v>1044</v>
      </c>
      <c r="I4514" s="625" t="s">
        <v>6</v>
      </c>
      <c r="J4514" s="628" t="s">
        <v>1045</v>
      </c>
      <c r="K4514" s="629" t="s">
        <v>1046</v>
      </c>
      <c r="L4514" s="625" t="s">
        <v>1047</v>
      </c>
      <c r="M4514" s="628" t="s">
        <v>1048</v>
      </c>
    </row>
    <row r="4515" spans="1:13" s="503" customFormat="1" ht="15">
      <c r="A4515" s="625"/>
      <c r="B4515" s="626" t="s">
        <v>1049</v>
      </c>
      <c r="C4515" s="625"/>
      <c r="D4515" s="625"/>
      <c r="E4515" s="625"/>
      <c r="F4515" s="630" t="s">
        <v>1050</v>
      </c>
      <c r="G4515" s="630" t="s">
        <v>1051</v>
      </c>
      <c r="H4515" s="631" t="s">
        <v>1052</v>
      </c>
      <c r="I4515" s="629" t="s">
        <v>1053</v>
      </c>
      <c r="J4515" s="625" t="s">
        <v>6</v>
      </c>
      <c r="K4515" s="629"/>
      <c r="L4515" s="625" t="s">
        <v>1054</v>
      </c>
      <c r="M4515" s="632"/>
    </row>
    <row r="4516" spans="1:13" s="503" customFormat="1" ht="15">
      <c r="A4516" s="625"/>
      <c r="B4516" s="626"/>
      <c r="C4516" s="625"/>
      <c r="D4516" s="625"/>
      <c r="E4516" s="625"/>
      <c r="F4516" s="633" t="s">
        <v>1055</v>
      </c>
      <c r="G4516" s="634" t="s">
        <v>1055</v>
      </c>
      <c r="H4516" s="628" t="s">
        <v>1056</v>
      </c>
      <c r="I4516" s="629" t="s">
        <v>1057</v>
      </c>
      <c r="J4516" s="625" t="s">
        <v>1058</v>
      </c>
      <c r="K4516" s="635"/>
      <c r="L4516" s="636" t="s">
        <v>1059</v>
      </c>
      <c r="M4516" s="632"/>
    </row>
    <row r="4517" spans="1:13" s="503" customFormat="1" ht="114.75">
      <c r="A4517" s="693">
        <v>7</v>
      </c>
      <c r="B4517" s="704" t="s">
        <v>3527</v>
      </c>
      <c r="C4517" s="693" t="s">
        <v>3528</v>
      </c>
      <c r="D4517" s="694" t="s">
        <v>3529</v>
      </c>
      <c r="E4517" s="695" t="s">
        <v>3530</v>
      </c>
      <c r="F4517" s="721">
        <v>3</v>
      </c>
      <c r="G4517" s="721"/>
      <c r="H4517" s="721"/>
      <c r="I4517" s="721">
        <v>5</v>
      </c>
      <c r="J4517" s="721"/>
      <c r="K4517" s="721">
        <v>5</v>
      </c>
      <c r="L4517" s="721" t="s">
        <v>1273</v>
      </c>
      <c r="M4517" s="693" t="s">
        <v>3531</v>
      </c>
    </row>
    <row r="4518" spans="1:13" s="503" customFormat="1" ht="114.75">
      <c r="A4518" s="693">
        <v>8</v>
      </c>
      <c r="B4518" s="693" t="s">
        <v>3508</v>
      </c>
      <c r="C4518" s="693" t="s">
        <v>3532</v>
      </c>
      <c r="D4518" s="694" t="s">
        <v>3533</v>
      </c>
      <c r="E4518" s="695" t="s">
        <v>3534</v>
      </c>
      <c r="F4518" s="721" t="s">
        <v>1077</v>
      </c>
      <c r="G4518" s="721"/>
      <c r="H4518" s="721"/>
      <c r="I4518" s="721">
        <v>2</v>
      </c>
      <c r="J4518" s="721"/>
      <c r="K4518" s="721" t="s">
        <v>1273</v>
      </c>
      <c r="L4518" s="721" t="s">
        <v>1273</v>
      </c>
      <c r="M4518" s="693" t="s">
        <v>3535</v>
      </c>
    </row>
    <row r="4519" spans="1:13" s="503" customFormat="1" ht="63.75">
      <c r="A4519" s="693">
        <v>9</v>
      </c>
      <c r="B4519" s="693" t="s">
        <v>3508</v>
      </c>
      <c r="C4519" s="693" t="s">
        <v>3536</v>
      </c>
      <c r="D4519" s="694" t="s">
        <v>3537</v>
      </c>
      <c r="E4519" s="695" t="s">
        <v>3538</v>
      </c>
      <c r="F4519" s="721">
        <v>1</v>
      </c>
      <c r="G4519" s="721"/>
      <c r="H4519" s="721"/>
      <c r="I4519" s="721">
        <v>1</v>
      </c>
      <c r="J4519" s="721"/>
      <c r="K4519" s="721" t="s">
        <v>1273</v>
      </c>
      <c r="L4519" s="721" t="s">
        <v>1273</v>
      </c>
      <c r="M4519" s="693" t="s">
        <v>3539</v>
      </c>
    </row>
    <row r="4520" spans="1:13" s="503" customFormat="1" ht="51">
      <c r="A4520" s="693">
        <v>10</v>
      </c>
      <c r="B4520" s="693" t="s">
        <v>3508</v>
      </c>
      <c r="C4520" s="693" t="s">
        <v>3540</v>
      </c>
      <c r="D4520" s="694" t="s">
        <v>3541</v>
      </c>
      <c r="E4520" s="695" t="s">
        <v>3542</v>
      </c>
      <c r="F4520" s="721">
        <v>1</v>
      </c>
      <c r="G4520" s="721"/>
      <c r="H4520" s="721"/>
      <c r="I4520" s="721">
        <v>1</v>
      </c>
      <c r="J4520" s="721"/>
      <c r="K4520" s="721" t="s">
        <v>1273</v>
      </c>
      <c r="L4520" s="721" t="s">
        <v>1273</v>
      </c>
      <c r="M4520" s="693" t="s">
        <v>3543</v>
      </c>
    </row>
    <row r="4521" spans="1:13" s="503" customFormat="1" ht="76.5">
      <c r="A4521" s="693">
        <v>11</v>
      </c>
      <c r="B4521" s="693" t="s">
        <v>3544</v>
      </c>
      <c r="C4521" s="693" t="s">
        <v>1242</v>
      </c>
      <c r="D4521" s="695" t="s">
        <v>3545</v>
      </c>
      <c r="E4521" s="695" t="s">
        <v>3546</v>
      </c>
      <c r="F4521" s="721">
        <v>1</v>
      </c>
      <c r="G4521" s="721"/>
      <c r="H4521" s="721"/>
      <c r="I4521" s="721">
        <v>2</v>
      </c>
      <c r="J4521" s="721"/>
      <c r="K4521" s="721">
        <v>2</v>
      </c>
      <c r="L4521" s="721" t="s">
        <v>1273</v>
      </c>
      <c r="M4521" s="693" t="s">
        <v>3547</v>
      </c>
    </row>
    <row r="4522" spans="1:13" s="503" customFormat="1" ht="15">
      <c r="A4522" s="731"/>
      <c r="B4522" s="731"/>
      <c r="C4522" s="731"/>
      <c r="D4522" s="819"/>
      <c r="E4522" s="819"/>
      <c r="F4522" s="820"/>
      <c r="G4522" s="820"/>
      <c r="H4522" s="820"/>
      <c r="I4522" s="820"/>
      <c r="J4522" s="820"/>
      <c r="K4522" s="820"/>
      <c r="L4522" s="820"/>
      <c r="M4522" s="731"/>
    </row>
    <row r="4523" spans="1:13" s="503" customFormat="1" ht="15">
      <c r="A4523" s="731"/>
      <c r="B4523" s="731"/>
      <c r="C4523" s="731"/>
      <c r="D4523" s="819"/>
      <c r="E4523" s="819"/>
      <c r="F4523" s="820"/>
      <c r="G4523" s="820"/>
      <c r="H4523" s="820"/>
      <c r="I4523" s="820"/>
      <c r="J4523" s="820"/>
      <c r="K4523" s="820"/>
      <c r="L4523" s="820"/>
      <c r="M4523" s="731"/>
    </row>
    <row r="4524" spans="1:13" s="503" customFormat="1" ht="15.75" customHeight="1">
      <c r="A4524" s="1676" t="s">
        <v>907</v>
      </c>
      <c r="B4524" s="1676"/>
      <c r="C4524" s="1676"/>
      <c r="D4524" s="1676"/>
      <c r="E4524" s="1676"/>
      <c r="F4524" s="1676"/>
      <c r="G4524" s="1676"/>
      <c r="H4524" s="1676"/>
      <c r="I4524" s="1676"/>
      <c r="J4524" s="1676"/>
      <c r="K4524" s="1676"/>
      <c r="L4524" s="1676"/>
      <c r="M4524" s="1676"/>
    </row>
    <row r="4525" spans="1:13" s="503" customFormat="1" ht="15" customHeight="1">
      <c r="A4525" s="1697" t="s">
        <v>908</v>
      </c>
      <c r="B4525" s="1676"/>
      <c r="C4525" s="1676"/>
      <c r="D4525" s="1676"/>
      <c r="E4525" s="1676"/>
      <c r="F4525" s="1676"/>
      <c r="G4525" s="1676"/>
      <c r="H4525" s="1676"/>
      <c r="I4525" s="1676"/>
      <c r="J4525" s="1676"/>
      <c r="K4525" s="1676"/>
      <c r="L4525" s="1676"/>
      <c r="M4525" s="1676"/>
    </row>
    <row r="4526" spans="1:13" s="503" customFormat="1" ht="15">
      <c r="A4526" s="1655" t="s">
        <v>3468</v>
      </c>
      <c r="B4526" s="1655"/>
      <c r="C4526" s="1655"/>
      <c r="D4526" s="1655"/>
      <c r="E4526" s="1655"/>
      <c r="F4526" s="1655"/>
      <c r="G4526" s="1655"/>
      <c r="H4526" s="1655"/>
      <c r="I4526" s="1655"/>
      <c r="J4526" s="1655"/>
      <c r="K4526" s="1655"/>
      <c r="L4526" s="1655"/>
      <c r="M4526" s="738"/>
    </row>
    <row r="4527" spans="1:13" s="503" customFormat="1" ht="15">
      <c r="A4527" s="1690" t="s">
        <v>3496</v>
      </c>
      <c r="B4527" s="1690"/>
      <c r="C4527" s="1690"/>
      <c r="D4527" s="1690"/>
      <c r="E4527" s="1690"/>
      <c r="F4527" s="1690"/>
      <c r="G4527" s="1690"/>
      <c r="H4527" s="1690"/>
      <c r="I4527" s="1690"/>
      <c r="J4527" s="1690"/>
      <c r="K4527" s="1690"/>
      <c r="L4527" s="1690"/>
      <c r="M4527" s="738"/>
    </row>
    <row r="4528" spans="1:13" s="503" customFormat="1" ht="15">
      <c r="A4528" s="1664" t="s">
        <v>3497</v>
      </c>
      <c r="B4528" s="1664"/>
      <c r="C4528" s="1664"/>
      <c r="D4528" s="1664"/>
      <c r="E4528" s="1664"/>
      <c r="F4528" s="1664"/>
      <c r="G4528" s="1664"/>
      <c r="H4528" s="1664"/>
      <c r="I4528" s="1664"/>
      <c r="J4528" s="1664"/>
      <c r="K4528" s="1664"/>
      <c r="L4528" s="1664"/>
      <c r="M4528" s="738"/>
    </row>
    <row r="4529" spans="1:13" s="503" customFormat="1" ht="15">
      <c r="A4529" s="620" t="s">
        <v>910</v>
      </c>
      <c r="B4529" s="621" t="s">
        <v>1029</v>
      </c>
      <c r="C4529" s="620" t="s">
        <v>1030</v>
      </c>
      <c r="D4529" s="620" t="s">
        <v>1030</v>
      </c>
      <c r="E4529" s="620" t="s">
        <v>1031</v>
      </c>
      <c r="F4529" s="1657" t="s">
        <v>1032</v>
      </c>
      <c r="G4529" s="1658"/>
      <c r="H4529" s="622" t="s">
        <v>1033</v>
      </c>
      <c r="I4529" s="623" t="s">
        <v>1034</v>
      </c>
      <c r="J4529" s="620" t="s">
        <v>1035</v>
      </c>
      <c r="K4529" s="620" t="s">
        <v>1036</v>
      </c>
      <c r="L4529" s="620" t="s">
        <v>1037</v>
      </c>
      <c r="M4529" s="624" t="s">
        <v>1038</v>
      </c>
    </row>
    <row r="4530" spans="1:13" s="503" customFormat="1" ht="15">
      <c r="A4530" s="625"/>
      <c r="B4530" s="626" t="s">
        <v>1039</v>
      </c>
      <c r="C4530" s="625" t="s">
        <v>1040</v>
      </c>
      <c r="D4530" s="625" t="s">
        <v>1041</v>
      </c>
      <c r="E4530" s="625" t="s">
        <v>1042</v>
      </c>
      <c r="F4530" s="1659" t="s">
        <v>1043</v>
      </c>
      <c r="G4530" s="1660"/>
      <c r="H4530" s="627" t="s">
        <v>1044</v>
      </c>
      <c r="I4530" s="625" t="s">
        <v>6</v>
      </c>
      <c r="J4530" s="628" t="s">
        <v>1045</v>
      </c>
      <c r="K4530" s="629" t="s">
        <v>1046</v>
      </c>
      <c r="L4530" s="625" t="s">
        <v>1047</v>
      </c>
      <c r="M4530" s="628" t="s">
        <v>1048</v>
      </c>
    </row>
    <row r="4531" spans="1:13" s="503" customFormat="1" ht="15">
      <c r="A4531" s="625"/>
      <c r="B4531" s="626" t="s">
        <v>1049</v>
      </c>
      <c r="C4531" s="625"/>
      <c r="D4531" s="625"/>
      <c r="E4531" s="625"/>
      <c r="F4531" s="630" t="s">
        <v>1050</v>
      </c>
      <c r="G4531" s="630" t="s">
        <v>1051</v>
      </c>
      <c r="H4531" s="631" t="s">
        <v>1052</v>
      </c>
      <c r="I4531" s="629" t="s">
        <v>1053</v>
      </c>
      <c r="J4531" s="625" t="s">
        <v>6</v>
      </c>
      <c r="K4531" s="629"/>
      <c r="L4531" s="625" t="s">
        <v>1054</v>
      </c>
      <c r="M4531" s="632"/>
    </row>
    <row r="4532" spans="1:13" s="503" customFormat="1" ht="15">
      <c r="A4532" s="625"/>
      <c r="B4532" s="626"/>
      <c r="C4532" s="625"/>
      <c r="D4532" s="625"/>
      <c r="E4532" s="625"/>
      <c r="F4532" s="633" t="s">
        <v>1055</v>
      </c>
      <c r="G4532" s="634" t="s">
        <v>1055</v>
      </c>
      <c r="H4532" s="628" t="s">
        <v>1056</v>
      </c>
      <c r="I4532" s="629" t="s">
        <v>1057</v>
      </c>
      <c r="J4532" s="625" t="s">
        <v>1058</v>
      </c>
      <c r="K4532" s="635"/>
      <c r="L4532" s="636" t="s">
        <v>1059</v>
      </c>
      <c r="M4532" s="632"/>
    </row>
    <row r="4533" spans="1:13" s="503" customFormat="1" ht="51">
      <c r="A4533" s="693">
        <v>12</v>
      </c>
      <c r="B4533" s="693" t="s">
        <v>3544</v>
      </c>
      <c r="C4533" s="693" t="s">
        <v>3548</v>
      </c>
      <c r="D4533" s="694" t="s">
        <v>3549</v>
      </c>
      <c r="E4533" s="695" t="s">
        <v>3550</v>
      </c>
      <c r="F4533" s="721" t="s">
        <v>1077</v>
      </c>
      <c r="G4533" s="721"/>
      <c r="H4533" s="721"/>
      <c r="I4533" s="721">
        <v>3</v>
      </c>
      <c r="J4533" s="721"/>
      <c r="K4533" s="721" t="s">
        <v>1273</v>
      </c>
      <c r="L4533" s="721" t="s">
        <v>1273</v>
      </c>
      <c r="M4533" s="693" t="s">
        <v>3551</v>
      </c>
    </row>
    <row r="4534" spans="1:13" s="503" customFormat="1" ht="76.5">
      <c r="A4534" s="693">
        <v>13</v>
      </c>
      <c r="B4534" s="704" t="s">
        <v>3552</v>
      </c>
      <c r="C4534" s="693" t="s">
        <v>3553</v>
      </c>
      <c r="D4534" s="694" t="s">
        <v>3554</v>
      </c>
      <c r="E4534" s="695" t="s">
        <v>3555</v>
      </c>
      <c r="F4534" s="721">
        <v>1</v>
      </c>
      <c r="G4534" s="721"/>
      <c r="H4534" s="721"/>
      <c r="I4534" s="721">
        <v>1</v>
      </c>
      <c r="J4534" s="721"/>
      <c r="K4534" s="721" t="s">
        <v>1273</v>
      </c>
      <c r="L4534" s="721"/>
      <c r="M4534" s="693" t="s">
        <v>3556</v>
      </c>
    </row>
    <row r="4535" spans="1:13" s="503" customFormat="1" ht="114.75">
      <c r="A4535" s="693">
        <v>14</v>
      </c>
      <c r="B4535" s="704" t="s">
        <v>3557</v>
      </c>
      <c r="C4535" s="693" t="s">
        <v>3558</v>
      </c>
      <c r="D4535" s="694" t="s">
        <v>3559</v>
      </c>
      <c r="E4535" s="695" t="s">
        <v>3560</v>
      </c>
      <c r="F4535" s="721">
        <v>1</v>
      </c>
      <c r="G4535" s="721"/>
      <c r="H4535" s="721"/>
      <c r="I4535" s="721">
        <v>1</v>
      </c>
      <c r="J4535" s="721"/>
      <c r="K4535" s="721" t="s">
        <v>1273</v>
      </c>
      <c r="L4535" s="721" t="s">
        <v>1273</v>
      </c>
      <c r="M4535" s="693" t="s">
        <v>3561</v>
      </c>
    </row>
    <row r="4536" spans="1:13" s="503" customFormat="1" ht="51.75" thickBot="1">
      <c r="A4536" s="693">
        <v>15</v>
      </c>
      <c r="B4536" s="704" t="s">
        <v>3562</v>
      </c>
      <c r="C4536" s="693" t="s">
        <v>3563</v>
      </c>
      <c r="D4536" s="694" t="s">
        <v>3564</v>
      </c>
      <c r="E4536" s="695" t="s">
        <v>3565</v>
      </c>
      <c r="F4536" s="721">
        <v>1</v>
      </c>
      <c r="G4536" s="721"/>
      <c r="H4536" s="721"/>
      <c r="I4536" s="721">
        <v>1</v>
      </c>
      <c r="J4536" s="721"/>
      <c r="K4536" s="721" t="s">
        <v>1273</v>
      </c>
      <c r="L4536" s="721" t="s">
        <v>1273</v>
      </c>
      <c r="M4536" s="693" t="s">
        <v>3566</v>
      </c>
    </row>
    <row r="4537" spans="1:13" s="503" customFormat="1" ht="15.75" thickBot="1">
      <c r="A4537" s="1216"/>
      <c r="B4537" s="1290"/>
      <c r="C4537" s="1263" t="s">
        <v>6</v>
      </c>
      <c r="D4537" s="1291"/>
      <c r="E4537" s="1292"/>
      <c r="F4537" s="1293">
        <f>SUM(F4498:F4536)</f>
        <v>30</v>
      </c>
      <c r="G4537" s="1293">
        <f>SUM(G4498:G4536)</f>
        <v>0</v>
      </c>
      <c r="H4537" s="1293">
        <f>SUM(H4498:H4536)</f>
        <v>6</v>
      </c>
      <c r="I4537" s="1293">
        <f>SUM(I4498:I4536)</f>
        <v>50</v>
      </c>
      <c r="J4537" s="1293">
        <f>SUM(J4498:J4536)</f>
        <v>0</v>
      </c>
      <c r="K4537" s="1293"/>
      <c r="L4537" s="1294"/>
      <c r="M4537" s="1295"/>
    </row>
    <row r="4538" spans="1:13" s="503" customFormat="1" ht="15">
      <c r="A4538" s="748"/>
      <c r="B4538" s="748"/>
      <c r="C4538" s="748"/>
      <c r="D4538" s="748"/>
      <c r="E4538" s="748"/>
      <c r="F4538" s="748"/>
      <c r="G4538" s="748"/>
      <c r="H4538" s="748"/>
      <c r="I4538" s="748"/>
      <c r="J4538" s="748"/>
      <c r="K4538" s="748"/>
      <c r="L4538" s="748"/>
      <c r="M4538" s="748"/>
    </row>
    <row r="4539" spans="1:13" s="503" customFormat="1" ht="15">
      <c r="A4539" s="748"/>
      <c r="B4539" s="748"/>
      <c r="C4539" s="748"/>
      <c r="D4539" s="748"/>
      <c r="E4539" s="748"/>
      <c r="F4539" s="748"/>
      <c r="G4539" s="748"/>
      <c r="H4539" s="748"/>
      <c r="I4539" s="748"/>
      <c r="J4539" s="748"/>
      <c r="K4539" s="748"/>
      <c r="L4539" s="748"/>
      <c r="M4539" s="748"/>
    </row>
    <row r="4540" spans="1:13" s="503" customFormat="1" ht="15">
      <c r="A4540" s="748"/>
      <c r="B4540" s="748"/>
      <c r="C4540" s="748"/>
      <c r="D4540" s="748"/>
      <c r="E4540" s="748"/>
      <c r="F4540" s="748"/>
      <c r="G4540" s="748"/>
      <c r="H4540" s="748"/>
      <c r="I4540" s="748"/>
      <c r="J4540" s="748"/>
      <c r="K4540" s="748"/>
      <c r="L4540" s="748"/>
      <c r="M4540" s="748"/>
    </row>
    <row r="4541" spans="1:13" s="503" customFormat="1" ht="15">
      <c r="A4541" s="748"/>
      <c r="B4541" s="748"/>
      <c r="C4541" s="748"/>
      <c r="D4541" s="748"/>
      <c r="E4541" s="748"/>
      <c r="F4541" s="748"/>
      <c r="G4541" s="748"/>
      <c r="H4541" s="748"/>
      <c r="I4541" s="748"/>
      <c r="J4541" s="748"/>
      <c r="K4541" s="748"/>
      <c r="L4541" s="748"/>
      <c r="M4541" s="748"/>
    </row>
    <row r="4542" spans="1:13" s="503" customFormat="1" ht="15">
      <c r="A4542" s="748"/>
      <c r="B4542" s="748"/>
      <c r="C4542" s="748"/>
      <c r="D4542" s="748"/>
      <c r="E4542" s="748"/>
      <c r="F4542" s="748"/>
      <c r="G4542" s="748"/>
      <c r="H4542" s="748"/>
      <c r="I4542" s="748"/>
      <c r="J4542" s="748"/>
      <c r="K4542" s="748"/>
      <c r="L4542" s="748"/>
      <c r="M4542" s="748"/>
    </row>
    <row r="4543" spans="1:13" s="503" customFormat="1" ht="15">
      <c r="A4543" s="748"/>
      <c r="B4543" s="748"/>
      <c r="C4543" s="748"/>
      <c r="D4543" s="748"/>
      <c r="E4543" s="748"/>
      <c r="F4543" s="748"/>
      <c r="G4543" s="748"/>
      <c r="H4543" s="748"/>
      <c r="I4543" s="748"/>
      <c r="J4543" s="748"/>
      <c r="K4543" s="748"/>
      <c r="L4543" s="748"/>
      <c r="M4543" s="748"/>
    </row>
    <row r="4544" spans="1:13" s="503" customFormat="1" ht="15">
      <c r="A4544" s="748"/>
      <c r="B4544" s="748"/>
      <c r="C4544" s="748"/>
      <c r="D4544" s="748"/>
      <c r="E4544" s="748"/>
      <c r="F4544" s="748"/>
      <c r="G4544" s="748"/>
      <c r="H4544" s="748"/>
      <c r="I4544" s="748"/>
      <c r="J4544" s="748"/>
      <c r="K4544" s="748"/>
      <c r="L4544" s="748"/>
      <c r="M4544" s="748"/>
    </row>
    <row r="4545" spans="1:13" s="503" customFormat="1" ht="15">
      <c r="A4545" s="725"/>
      <c r="B4545" s="725"/>
      <c r="C4545" s="725"/>
      <c r="D4545" s="725"/>
      <c r="E4545" s="725"/>
      <c r="F4545" s="725"/>
      <c r="G4545" s="725"/>
      <c r="H4545" s="725"/>
      <c r="I4545" s="725"/>
      <c r="J4545" s="725"/>
      <c r="K4545" s="725"/>
      <c r="L4545" s="725"/>
      <c r="M4545" s="725"/>
    </row>
    <row r="4546" spans="1:13" s="503" customFormat="1" ht="15">
      <c r="A4546" s="725"/>
      <c r="B4546" s="725"/>
      <c r="C4546" s="725"/>
      <c r="D4546" s="725"/>
      <c r="E4546" s="725"/>
      <c r="F4546" s="725"/>
      <c r="G4546" s="725"/>
      <c r="H4546" s="725"/>
      <c r="I4546" s="725"/>
      <c r="J4546" s="725"/>
      <c r="K4546" s="725"/>
      <c r="L4546" s="725"/>
      <c r="M4546" s="725"/>
    </row>
    <row r="4547" spans="1:13" s="503" customFormat="1" ht="15" customHeight="1">
      <c r="A4547" s="1676" t="s">
        <v>907</v>
      </c>
      <c r="B4547" s="1676"/>
      <c r="C4547" s="1676"/>
      <c r="D4547" s="1676"/>
      <c r="E4547" s="1676"/>
      <c r="F4547" s="1676"/>
      <c r="G4547" s="1676"/>
      <c r="H4547" s="1676"/>
      <c r="I4547" s="1676"/>
      <c r="J4547" s="1676"/>
      <c r="K4547" s="1676"/>
      <c r="L4547" s="1676"/>
      <c r="M4547" s="1676"/>
    </row>
    <row r="4548" spans="1:13" s="503" customFormat="1" ht="15" customHeight="1">
      <c r="A4548" s="1697" t="s">
        <v>908</v>
      </c>
      <c r="B4548" s="1676"/>
      <c r="C4548" s="1676"/>
      <c r="D4548" s="1676"/>
      <c r="E4548" s="1676"/>
      <c r="F4548" s="1676"/>
      <c r="G4548" s="1676"/>
      <c r="H4548" s="1676"/>
      <c r="I4548" s="1676"/>
      <c r="J4548" s="1676"/>
      <c r="K4548" s="1676"/>
      <c r="L4548" s="1676"/>
      <c r="M4548" s="1676"/>
    </row>
    <row r="4549" spans="1:13" s="503" customFormat="1" ht="15">
      <c r="A4549" s="1698" t="s">
        <v>3468</v>
      </c>
      <c r="B4549" s="1698"/>
      <c r="C4549" s="1698"/>
      <c r="D4549" s="1698"/>
      <c r="E4549" s="1698"/>
      <c r="F4549" s="1698"/>
      <c r="G4549" s="1698"/>
      <c r="H4549" s="1698"/>
      <c r="I4549" s="1698"/>
      <c r="J4549" s="1698"/>
      <c r="K4549" s="1698"/>
      <c r="L4549" s="1698"/>
      <c r="M4549" s="738"/>
    </row>
    <row r="4550" spans="1:13" s="503" customFormat="1" ht="15">
      <c r="A4550" s="1690" t="s">
        <v>3567</v>
      </c>
      <c r="B4550" s="1690"/>
      <c r="C4550" s="1690"/>
      <c r="D4550" s="1690"/>
      <c r="E4550" s="1690"/>
      <c r="F4550" s="1690"/>
      <c r="G4550" s="1690"/>
      <c r="H4550" s="1690"/>
      <c r="I4550" s="1690"/>
      <c r="J4550" s="1690"/>
      <c r="K4550" s="1690"/>
      <c r="L4550" s="1690"/>
      <c r="M4550" s="738"/>
    </row>
    <row r="4551" spans="1:13" s="503" customFormat="1" ht="15">
      <c r="A4551" s="1664" t="s">
        <v>3568</v>
      </c>
      <c r="B4551" s="1664"/>
      <c r="C4551" s="1664"/>
      <c r="D4551" s="1664"/>
      <c r="E4551" s="1664"/>
      <c r="F4551" s="1664"/>
      <c r="G4551" s="1664"/>
      <c r="H4551" s="1664"/>
      <c r="I4551" s="1664"/>
      <c r="J4551" s="1664"/>
      <c r="K4551" s="1664"/>
      <c r="L4551" s="1664"/>
      <c r="M4551" s="738"/>
    </row>
    <row r="4552" spans="1:13" s="503" customFormat="1" ht="15">
      <c r="A4552" s="620" t="s">
        <v>910</v>
      </c>
      <c r="B4552" s="621" t="s">
        <v>1029</v>
      </c>
      <c r="C4552" s="620" t="s">
        <v>1030</v>
      </c>
      <c r="D4552" s="620" t="s">
        <v>1030</v>
      </c>
      <c r="E4552" s="620" t="s">
        <v>1031</v>
      </c>
      <c r="F4552" s="1657" t="s">
        <v>1032</v>
      </c>
      <c r="G4552" s="1658"/>
      <c r="H4552" s="622" t="s">
        <v>1033</v>
      </c>
      <c r="I4552" s="623" t="s">
        <v>1034</v>
      </c>
      <c r="J4552" s="620" t="s">
        <v>1035</v>
      </c>
      <c r="K4552" s="620" t="s">
        <v>1036</v>
      </c>
      <c r="L4552" s="620" t="s">
        <v>1037</v>
      </c>
      <c r="M4552" s="624" t="s">
        <v>1038</v>
      </c>
    </row>
    <row r="4553" spans="1:13" s="503" customFormat="1" ht="15">
      <c r="A4553" s="625"/>
      <c r="B4553" s="626" t="s">
        <v>1039</v>
      </c>
      <c r="C4553" s="625" t="s">
        <v>1040</v>
      </c>
      <c r="D4553" s="625" t="s">
        <v>1041</v>
      </c>
      <c r="E4553" s="625" t="s">
        <v>1042</v>
      </c>
      <c r="F4553" s="1659" t="s">
        <v>1043</v>
      </c>
      <c r="G4553" s="1660"/>
      <c r="H4553" s="627" t="s">
        <v>1044</v>
      </c>
      <c r="I4553" s="625" t="s">
        <v>6</v>
      </c>
      <c r="J4553" s="628" t="s">
        <v>1045</v>
      </c>
      <c r="K4553" s="629" t="s">
        <v>1046</v>
      </c>
      <c r="L4553" s="625" t="s">
        <v>1047</v>
      </c>
      <c r="M4553" s="628" t="s">
        <v>1048</v>
      </c>
    </row>
    <row r="4554" spans="1:13" s="503" customFormat="1" ht="15">
      <c r="A4554" s="625"/>
      <c r="B4554" s="626" t="s">
        <v>1049</v>
      </c>
      <c r="C4554" s="625"/>
      <c r="D4554" s="625"/>
      <c r="E4554" s="625"/>
      <c r="F4554" s="630" t="s">
        <v>1050</v>
      </c>
      <c r="G4554" s="630" t="s">
        <v>1051</v>
      </c>
      <c r="H4554" s="631" t="s">
        <v>1052</v>
      </c>
      <c r="I4554" s="629" t="s">
        <v>1053</v>
      </c>
      <c r="J4554" s="625" t="s">
        <v>6</v>
      </c>
      <c r="K4554" s="629"/>
      <c r="L4554" s="625" t="s">
        <v>1054</v>
      </c>
      <c r="M4554" s="632"/>
    </row>
    <row r="4555" spans="1:13" s="503" customFormat="1" ht="15">
      <c r="A4555" s="625"/>
      <c r="B4555" s="626"/>
      <c r="C4555" s="625"/>
      <c r="D4555" s="625"/>
      <c r="E4555" s="625"/>
      <c r="F4555" s="633" t="s">
        <v>1055</v>
      </c>
      <c r="G4555" s="634" t="s">
        <v>1055</v>
      </c>
      <c r="H4555" s="628" t="s">
        <v>1056</v>
      </c>
      <c r="I4555" s="629" t="s">
        <v>1057</v>
      </c>
      <c r="J4555" s="625" t="s">
        <v>1058</v>
      </c>
      <c r="K4555" s="635"/>
      <c r="L4555" s="636" t="s">
        <v>1059</v>
      </c>
      <c r="M4555" s="632"/>
    </row>
    <row r="4556" spans="1:13" s="503" customFormat="1" ht="63.75">
      <c r="A4556" s="1296">
        <v>1</v>
      </c>
      <c r="B4556" s="701" t="s">
        <v>3569</v>
      </c>
      <c r="C4556" s="701" t="s">
        <v>3570</v>
      </c>
      <c r="D4556" s="701" t="s">
        <v>3571</v>
      </c>
      <c r="E4556" s="701" t="s">
        <v>3572</v>
      </c>
      <c r="F4556" s="674" t="s">
        <v>1077</v>
      </c>
      <c r="G4556" s="1297"/>
      <c r="H4556" s="1298">
        <v>25</v>
      </c>
      <c r="I4556" s="1299">
        <v>45</v>
      </c>
      <c r="J4556" s="1298">
        <v>96</v>
      </c>
      <c r="K4556" s="1298">
        <v>15</v>
      </c>
      <c r="L4556" s="1300" t="s">
        <v>1273</v>
      </c>
      <c r="M4556" s="701" t="s">
        <v>3573</v>
      </c>
    </row>
    <row r="4557" spans="1:13" s="503" customFormat="1" ht="51">
      <c r="A4557" s="1296">
        <v>2</v>
      </c>
      <c r="B4557" s="701" t="s">
        <v>3569</v>
      </c>
      <c r="C4557" s="701" t="s">
        <v>3574</v>
      </c>
      <c r="D4557" s="701" t="s">
        <v>3575</v>
      </c>
      <c r="E4557" s="701" t="s">
        <v>3576</v>
      </c>
      <c r="F4557" s="674">
        <v>3</v>
      </c>
      <c r="G4557" s="1301"/>
      <c r="H4557" s="1301">
        <v>3.5</v>
      </c>
      <c r="I4557" s="1301">
        <v>6.5</v>
      </c>
      <c r="J4557" s="1301">
        <v>21</v>
      </c>
      <c r="K4557" s="1301">
        <v>5</v>
      </c>
      <c r="L4557" s="1300" t="s">
        <v>1273</v>
      </c>
      <c r="M4557" s="701" t="s">
        <v>3577</v>
      </c>
    </row>
    <row r="4558" spans="1:13" s="503" customFormat="1" ht="51">
      <c r="A4558" s="1296">
        <v>3</v>
      </c>
      <c r="B4558" s="701" t="s">
        <v>3578</v>
      </c>
      <c r="C4558" s="701" t="s">
        <v>3579</v>
      </c>
      <c r="D4558" s="990" t="s">
        <v>3580</v>
      </c>
      <c r="E4558" s="990" t="s">
        <v>3581</v>
      </c>
      <c r="F4558" s="674">
        <v>3</v>
      </c>
      <c r="G4558" s="1298">
        <v>5</v>
      </c>
      <c r="H4558" s="1298">
        <v>12</v>
      </c>
      <c r="I4558" s="1298">
        <v>27</v>
      </c>
      <c r="J4558" s="1298">
        <v>50</v>
      </c>
      <c r="K4558" s="1298">
        <v>5</v>
      </c>
      <c r="L4558" s="1300" t="s">
        <v>3582</v>
      </c>
      <c r="M4558" s="701" t="s">
        <v>3583</v>
      </c>
    </row>
    <row r="4559" spans="1:13" s="503" customFormat="1" ht="191.25">
      <c r="A4559" s="1296">
        <v>4</v>
      </c>
      <c r="B4559" s="701" t="s">
        <v>3584</v>
      </c>
      <c r="C4559" s="701" t="s">
        <v>3585</v>
      </c>
      <c r="D4559" s="701" t="s">
        <v>3586</v>
      </c>
      <c r="E4559" s="701" t="s">
        <v>3587</v>
      </c>
      <c r="F4559" s="674" t="s">
        <v>1077</v>
      </c>
      <c r="G4559" s="847">
        <v>150</v>
      </c>
      <c r="H4559" s="1302">
        <v>200</v>
      </c>
      <c r="I4559" s="1298">
        <v>356</v>
      </c>
      <c r="J4559" s="1298">
        <v>430</v>
      </c>
      <c r="K4559" s="1298">
        <v>250</v>
      </c>
      <c r="L4559" s="1300" t="s">
        <v>1273</v>
      </c>
      <c r="M4559" s="701" t="s">
        <v>3588</v>
      </c>
    </row>
    <row r="4560" spans="1:13" s="503" customFormat="1" ht="15">
      <c r="A4560" s="1303"/>
      <c r="B4560" s="844"/>
      <c r="C4560" s="844"/>
      <c r="D4560" s="844"/>
      <c r="E4560" s="844"/>
      <c r="F4560" s="1304"/>
      <c r="G4560" s="1305"/>
      <c r="H4560" s="1306"/>
      <c r="I4560" s="1307"/>
      <c r="J4560" s="1307"/>
      <c r="K4560" s="1307"/>
      <c r="L4560" s="1308"/>
      <c r="M4560" s="844"/>
    </row>
    <row r="4561" spans="1:13" s="503" customFormat="1" ht="15">
      <c r="A4561" s="1303"/>
      <c r="B4561" s="844"/>
      <c r="C4561" s="844"/>
      <c r="D4561" s="844"/>
      <c r="E4561" s="844"/>
      <c r="F4561" s="1304"/>
      <c r="G4561" s="1305"/>
      <c r="H4561" s="1306"/>
      <c r="I4561" s="1307"/>
      <c r="J4561" s="1307"/>
      <c r="K4561" s="1307"/>
      <c r="L4561" s="1308"/>
      <c r="M4561" s="844"/>
    </row>
    <row r="4562" spans="1:13" s="503" customFormat="1" ht="15">
      <c r="A4562" s="1303"/>
      <c r="B4562" s="844"/>
      <c r="C4562" s="844"/>
      <c r="D4562" s="844"/>
      <c r="E4562" s="844"/>
      <c r="F4562" s="1304"/>
      <c r="G4562" s="1305"/>
      <c r="H4562" s="1306"/>
      <c r="I4562" s="1307"/>
      <c r="J4562" s="1307"/>
      <c r="K4562" s="1307"/>
      <c r="L4562" s="1308"/>
      <c r="M4562" s="844"/>
    </row>
    <row r="4563" spans="1:13" s="503" customFormat="1" ht="15">
      <c r="A4563" s="1303"/>
      <c r="B4563" s="844"/>
      <c r="C4563" s="844"/>
      <c r="D4563" s="844"/>
      <c r="E4563" s="844"/>
      <c r="F4563" s="1304"/>
      <c r="G4563" s="1305"/>
      <c r="H4563" s="1306"/>
      <c r="I4563" s="1307"/>
      <c r="J4563" s="1307"/>
      <c r="K4563" s="1307"/>
      <c r="L4563" s="1308"/>
      <c r="M4563" s="844"/>
    </row>
    <row r="4564" spans="1:13" s="503" customFormat="1" ht="15">
      <c r="A4564" s="1303"/>
      <c r="B4564" s="844"/>
      <c r="C4564" s="844"/>
      <c r="D4564" s="844"/>
      <c r="E4564" s="844"/>
      <c r="F4564" s="1304"/>
      <c r="G4564" s="1305"/>
      <c r="H4564" s="1306"/>
      <c r="I4564" s="1307"/>
      <c r="J4564" s="1307"/>
      <c r="K4564" s="1307"/>
      <c r="L4564" s="1308"/>
      <c r="M4564" s="844"/>
    </row>
    <row r="4565" spans="1:13" s="503" customFormat="1" ht="15">
      <c r="A4565" s="1303"/>
      <c r="B4565" s="844"/>
      <c r="C4565" s="844"/>
      <c r="D4565" s="844"/>
      <c r="E4565" s="844"/>
      <c r="F4565" s="1304"/>
      <c r="G4565" s="1305"/>
      <c r="H4565" s="1306"/>
      <c r="I4565" s="1307"/>
      <c r="J4565" s="1307"/>
      <c r="K4565" s="1307"/>
      <c r="L4565" s="1308"/>
      <c r="M4565" s="844"/>
    </row>
    <row r="4566" spans="1:13" s="503" customFormat="1" ht="15" customHeight="1">
      <c r="A4566" s="1676" t="s">
        <v>907</v>
      </c>
      <c r="B4566" s="1676"/>
      <c r="C4566" s="1676"/>
      <c r="D4566" s="1676"/>
      <c r="E4566" s="1676"/>
      <c r="F4566" s="1676"/>
      <c r="G4566" s="1676"/>
      <c r="H4566" s="1676"/>
      <c r="I4566" s="1676"/>
      <c r="J4566" s="1676"/>
      <c r="K4566" s="1676"/>
      <c r="L4566" s="1676"/>
      <c r="M4566" s="1676"/>
    </row>
    <row r="4567" spans="1:13" s="503" customFormat="1" ht="15" customHeight="1">
      <c r="A4567" s="1697" t="s">
        <v>908</v>
      </c>
      <c r="B4567" s="1676"/>
      <c r="C4567" s="1676"/>
      <c r="D4567" s="1676"/>
      <c r="E4567" s="1676"/>
      <c r="F4567" s="1676"/>
      <c r="G4567" s="1676"/>
      <c r="H4567" s="1676"/>
      <c r="I4567" s="1676"/>
      <c r="J4567" s="1676"/>
      <c r="K4567" s="1676"/>
      <c r="L4567" s="1676"/>
      <c r="M4567" s="1676"/>
    </row>
    <row r="4568" spans="1:13" s="503" customFormat="1" ht="15">
      <c r="A4568" s="1698" t="s">
        <v>3468</v>
      </c>
      <c r="B4568" s="1698"/>
      <c r="C4568" s="1698"/>
      <c r="D4568" s="1698"/>
      <c r="E4568" s="1698"/>
      <c r="F4568" s="1698"/>
      <c r="G4568" s="1698"/>
      <c r="H4568" s="1698"/>
      <c r="I4568" s="1698"/>
      <c r="J4568" s="1698"/>
      <c r="K4568" s="1698"/>
      <c r="L4568" s="1698"/>
      <c r="M4568" s="738"/>
    </row>
    <row r="4569" spans="1:13" s="503" customFormat="1" ht="15">
      <c r="A4569" s="1690" t="s">
        <v>3567</v>
      </c>
      <c r="B4569" s="1690"/>
      <c r="C4569" s="1690"/>
      <c r="D4569" s="1690"/>
      <c r="E4569" s="1690"/>
      <c r="F4569" s="1690"/>
      <c r="G4569" s="1690"/>
      <c r="H4569" s="1690"/>
      <c r="I4569" s="1690"/>
      <c r="J4569" s="1690"/>
      <c r="K4569" s="1690"/>
      <c r="L4569" s="1690"/>
      <c r="M4569" s="738"/>
    </row>
    <row r="4570" spans="1:13" s="503" customFormat="1" ht="15">
      <c r="A4570" s="1664" t="s">
        <v>3568</v>
      </c>
      <c r="B4570" s="1664"/>
      <c r="C4570" s="1664"/>
      <c r="D4570" s="1664"/>
      <c r="E4570" s="1664"/>
      <c r="F4570" s="1664"/>
      <c r="G4570" s="1664"/>
      <c r="H4570" s="1664"/>
      <c r="I4570" s="1664"/>
      <c r="J4570" s="1664"/>
      <c r="K4570" s="1664"/>
      <c r="L4570" s="1664"/>
      <c r="M4570" s="738"/>
    </row>
    <row r="4571" spans="1:13" s="503" customFormat="1" ht="15">
      <c r="A4571" s="620" t="s">
        <v>910</v>
      </c>
      <c r="B4571" s="621" t="s">
        <v>1029</v>
      </c>
      <c r="C4571" s="620" t="s">
        <v>1030</v>
      </c>
      <c r="D4571" s="620" t="s">
        <v>1030</v>
      </c>
      <c r="E4571" s="620" t="s">
        <v>1031</v>
      </c>
      <c r="F4571" s="1657" t="s">
        <v>1032</v>
      </c>
      <c r="G4571" s="1658"/>
      <c r="H4571" s="622" t="s">
        <v>1033</v>
      </c>
      <c r="I4571" s="623" t="s">
        <v>1034</v>
      </c>
      <c r="J4571" s="620" t="s">
        <v>1035</v>
      </c>
      <c r="K4571" s="620" t="s">
        <v>1036</v>
      </c>
      <c r="L4571" s="620" t="s">
        <v>1037</v>
      </c>
      <c r="M4571" s="624" t="s">
        <v>1038</v>
      </c>
    </row>
    <row r="4572" spans="1:13" s="503" customFormat="1" ht="15">
      <c r="A4572" s="625"/>
      <c r="B4572" s="626" t="s">
        <v>1039</v>
      </c>
      <c r="C4572" s="625" t="s">
        <v>1040</v>
      </c>
      <c r="D4572" s="625" t="s">
        <v>1041</v>
      </c>
      <c r="E4572" s="625" t="s">
        <v>1042</v>
      </c>
      <c r="F4572" s="1659" t="s">
        <v>1043</v>
      </c>
      <c r="G4572" s="1660"/>
      <c r="H4572" s="627" t="s">
        <v>1044</v>
      </c>
      <c r="I4572" s="625" t="s">
        <v>6</v>
      </c>
      <c r="J4572" s="628" t="s">
        <v>1045</v>
      </c>
      <c r="K4572" s="629" t="s">
        <v>1046</v>
      </c>
      <c r="L4572" s="625" t="s">
        <v>1047</v>
      </c>
      <c r="M4572" s="628" t="s">
        <v>1048</v>
      </c>
    </row>
    <row r="4573" spans="1:13" s="503" customFormat="1" ht="15">
      <c r="A4573" s="625"/>
      <c r="B4573" s="626" t="s">
        <v>1049</v>
      </c>
      <c r="C4573" s="625"/>
      <c r="D4573" s="625"/>
      <c r="E4573" s="625"/>
      <c r="F4573" s="630" t="s">
        <v>1050</v>
      </c>
      <c r="G4573" s="630" t="s">
        <v>1051</v>
      </c>
      <c r="H4573" s="631" t="s">
        <v>1052</v>
      </c>
      <c r="I4573" s="629" t="s">
        <v>1053</v>
      </c>
      <c r="J4573" s="625" t="s">
        <v>6</v>
      </c>
      <c r="K4573" s="629"/>
      <c r="L4573" s="625" t="s">
        <v>1054</v>
      </c>
      <c r="M4573" s="632"/>
    </row>
    <row r="4574" spans="1:13" s="503" customFormat="1" ht="15">
      <c r="A4574" s="625"/>
      <c r="B4574" s="626"/>
      <c r="C4574" s="625"/>
      <c r="D4574" s="625"/>
      <c r="E4574" s="625"/>
      <c r="F4574" s="633" t="s">
        <v>1055</v>
      </c>
      <c r="G4574" s="634" t="s">
        <v>1055</v>
      </c>
      <c r="H4574" s="628" t="s">
        <v>1056</v>
      </c>
      <c r="I4574" s="629" t="s">
        <v>1057</v>
      </c>
      <c r="J4574" s="625" t="s">
        <v>1058</v>
      </c>
      <c r="K4574" s="635"/>
      <c r="L4574" s="636" t="s">
        <v>1059</v>
      </c>
      <c r="M4574" s="632"/>
    </row>
    <row r="4575" spans="1:13" s="503" customFormat="1" ht="114.75">
      <c r="A4575" s="1296">
        <v>5</v>
      </c>
      <c r="B4575" s="701" t="s">
        <v>3589</v>
      </c>
      <c r="C4575" s="701" t="s">
        <v>3590</v>
      </c>
      <c r="D4575" s="701" t="s">
        <v>3591</v>
      </c>
      <c r="E4575" s="701" t="s">
        <v>3592</v>
      </c>
      <c r="F4575" s="1301">
        <v>30</v>
      </c>
      <c r="G4575" s="1298">
        <v>50</v>
      </c>
      <c r="H4575" s="1301">
        <v>30</v>
      </c>
      <c r="I4575" s="1298">
        <v>65</v>
      </c>
      <c r="J4575" s="1298">
        <v>120</v>
      </c>
      <c r="K4575" s="1298">
        <v>30</v>
      </c>
      <c r="L4575" s="1300" t="s">
        <v>1273</v>
      </c>
      <c r="M4575" s="701" t="s">
        <v>3593</v>
      </c>
    </row>
    <row r="4576" spans="1:13" s="503" customFormat="1" ht="79.5" customHeight="1">
      <c r="A4576" s="1296">
        <v>6</v>
      </c>
      <c r="B4576" s="701" t="s">
        <v>3589</v>
      </c>
      <c r="C4576" s="701" t="s">
        <v>3594</v>
      </c>
      <c r="D4576" s="701" t="s">
        <v>3595</v>
      </c>
      <c r="E4576" s="701" t="s">
        <v>3596</v>
      </c>
      <c r="F4576" s="674">
        <v>6</v>
      </c>
      <c r="G4576" s="1297"/>
      <c r="H4576" s="1298">
        <v>15</v>
      </c>
      <c r="I4576" s="1298">
        <v>29.4</v>
      </c>
      <c r="J4576" s="1298">
        <v>62</v>
      </c>
      <c r="K4576" s="1298">
        <v>12</v>
      </c>
      <c r="L4576" s="1300" t="s">
        <v>1273</v>
      </c>
      <c r="M4576" s="701" t="s">
        <v>3597</v>
      </c>
    </row>
    <row r="4577" spans="1:13" s="503" customFormat="1" ht="63.75">
      <c r="A4577" s="1296">
        <v>7</v>
      </c>
      <c r="B4577" s="701" t="s">
        <v>3584</v>
      </c>
      <c r="C4577" s="701" t="s">
        <v>3598</v>
      </c>
      <c r="D4577" s="701" t="s">
        <v>3599</v>
      </c>
      <c r="E4577" s="701" t="s">
        <v>3596</v>
      </c>
      <c r="F4577" s="674">
        <v>18</v>
      </c>
      <c r="G4577" s="1297"/>
      <c r="H4577" s="1298">
        <v>20</v>
      </c>
      <c r="I4577" s="1298">
        <v>38</v>
      </c>
      <c r="J4577" s="1298">
        <v>65</v>
      </c>
      <c r="K4577" s="1298">
        <v>34</v>
      </c>
      <c r="L4577" s="1300" t="s">
        <v>1273</v>
      </c>
      <c r="M4577" s="701" t="s">
        <v>3600</v>
      </c>
    </row>
    <row r="4578" spans="1:13" s="503" customFormat="1" ht="63.75">
      <c r="A4578" s="1296">
        <v>8</v>
      </c>
      <c r="B4578" s="701" t="s">
        <v>3584</v>
      </c>
      <c r="C4578" s="701" t="s">
        <v>3601</v>
      </c>
      <c r="D4578" s="701" t="s">
        <v>3602</v>
      </c>
      <c r="E4578" s="990" t="s">
        <v>3596</v>
      </c>
      <c r="F4578" s="674">
        <v>76</v>
      </c>
      <c r="G4578" s="1297"/>
      <c r="H4578" s="1302">
        <v>130</v>
      </c>
      <c r="I4578" s="1298">
        <v>198</v>
      </c>
      <c r="J4578" s="1298">
        <v>300</v>
      </c>
      <c r="K4578" s="1298">
        <v>40</v>
      </c>
      <c r="L4578" s="1300" t="s">
        <v>1273</v>
      </c>
      <c r="M4578" s="701" t="s">
        <v>3603</v>
      </c>
    </row>
    <row r="4579" spans="1:13" s="503" customFormat="1" ht="51">
      <c r="A4579" s="1296">
        <v>10</v>
      </c>
      <c r="B4579" s="701" t="s">
        <v>3584</v>
      </c>
      <c r="C4579" s="701" t="s">
        <v>3604</v>
      </c>
      <c r="D4579" s="701" t="s">
        <v>3605</v>
      </c>
      <c r="E4579" s="990" t="s">
        <v>3596</v>
      </c>
      <c r="F4579" s="674">
        <v>35</v>
      </c>
      <c r="G4579" s="1298"/>
      <c r="H4579" s="1298">
        <v>45</v>
      </c>
      <c r="I4579" s="1298">
        <v>85</v>
      </c>
      <c r="J4579" s="1298">
        <v>140</v>
      </c>
      <c r="K4579" s="1298" t="s">
        <v>1273</v>
      </c>
      <c r="L4579" s="1300" t="s">
        <v>1273</v>
      </c>
      <c r="M4579" s="701" t="s">
        <v>3606</v>
      </c>
    </row>
    <row r="4580" spans="1:13" s="503" customFormat="1" ht="64.5" thickBot="1">
      <c r="A4580" s="1296">
        <v>11</v>
      </c>
      <c r="B4580" s="701" t="s">
        <v>3607</v>
      </c>
      <c r="C4580" s="701" t="s">
        <v>3608</v>
      </c>
      <c r="D4580" s="701" t="s">
        <v>3609</v>
      </c>
      <c r="E4580" s="990" t="s">
        <v>3596</v>
      </c>
      <c r="F4580" s="674">
        <v>7.5</v>
      </c>
      <c r="G4580" s="1298">
        <v>30</v>
      </c>
      <c r="H4580" s="1298"/>
      <c r="I4580" s="1298"/>
      <c r="J4580" s="1298"/>
      <c r="K4580" s="1298"/>
      <c r="L4580" s="1300" t="s">
        <v>1273</v>
      </c>
      <c r="M4580" s="1309"/>
    </row>
    <row r="4581" spans="1:13" s="503" customFormat="1" ht="15.75" thickBot="1">
      <c r="A4581" s="1310"/>
      <c r="B4581" s="1311"/>
      <c r="C4581" s="585" t="s">
        <v>6</v>
      </c>
      <c r="D4581" s="1312"/>
      <c r="E4581" s="1292"/>
      <c r="F4581" s="1284">
        <f>SUM(F4556:F4580)</f>
        <v>178.5</v>
      </c>
      <c r="G4581" s="1284">
        <f t="shared" ref="G4581:K4581" si="37">SUM(G4556:G4580)</f>
        <v>235</v>
      </c>
      <c r="H4581" s="1284">
        <f t="shared" si="37"/>
        <v>480.5</v>
      </c>
      <c r="I4581" s="1284">
        <f t="shared" si="37"/>
        <v>849.9</v>
      </c>
      <c r="J4581" s="1284">
        <f t="shared" si="37"/>
        <v>1284</v>
      </c>
      <c r="K4581" s="1284">
        <f t="shared" si="37"/>
        <v>391</v>
      </c>
      <c r="L4581" s="1284"/>
      <c r="M4581" s="1313"/>
    </row>
    <row r="4582" spans="1:13" s="503" customFormat="1" ht="15" customHeight="1">
      <c r="A4582" s="1676" t="s">
        <v>907</v>
      </c>
      <c r="B4582" s="1676"/>
      <c r="C4582" s="1676"/>
      <c r="D4582" s="1676"/>
      <c r="E4582" s="1676"/>
      <c r="F4582" s="1676"/>
      <c r="G4582" s="1676"/>
      <c r="H4582" s="1676"/>
      <c r="I4582" s="1676"/>
      <c r="J4582" s="1676"/>
      <c r="K4582" s="1676"/>
      <c r="L4582" s="1676"/>
      <c r="M4582" s="1676"/>
    </row>
    <row r="4583" spans="1:13" s="503" customFormat="1" ht="15" customHeight="1">
      <c r="A4583" s="1697" t="s">
        <v>908</v>
      </c>
      <c r="B4583" s="1676"/>
      <c r="C4583" s="1676"/>
      <c r="D4583" s="1676"/>
      <c r="E4583" s="1676"/>
      <c r="F4583" s="1676"/>
      <c r="G4583" s="1676"/>
      <c r="H4583" s="1676"/>
      <c r="I4583" s="1676"/>
      <c r="J4583" s="1676"/>
      <c r="K4583" s="1676"/>
      <c r="L4583" s="1676"/>
      <c r="M4583" s="1676"/>
    </row>
    <row r="4584" spans="1:13" s="503" customFormat="1" ht="15">
      <c r="A4584" s="1699" t="s">
        <v>1261</v>
      </c>
      <c r="B4584" s="1699"/>
      <c r="C4584" s="1699"/>
      <c r="D4584" s="1699"/>
      <c r="E4584" s="1699"/>
      <c r="F4584" s="1699"/>
      <c r="G4584" s="1699"/>
      <c r="H4584" s="1699"/>
      <c r="I4584" s="1699"/>
      <c r="J4584" s="1699"/>
      <c r="K4584" s="1699"/>
      <c r="L4584" s="1699"/>
      <c r="M4584" s="1699"/>
    </row>
    <row r="4585" spans="1:13" s="503" customFormat="1" ht="15">
      <c r="A4585" s="1696" t="s">
        <v>3610</v>
      </c>
      <c r="B4585" s="1690"/>
      <c r="C4585" s="1690"/>
      <c r="D4585" s="1690"/>
      <c r="E4585" s="1690"/>
      <c r="F4585" s="1690"/>
      <c r="G4585" s="1690"/>
      <c r="H4585" s="1690"/>
      <c r="I4585" s="1690"/>
      <c r="J4585" s="1690"/>
      <c r="K4585" s="1690"/>
      <c r="L4585" s="1690"/>
      <c r="M4585" s="738"/>
    </row>
    <row r="4586" spans="1:13" s="503" customFormat="1" ht="15">
      <c r="A4586" s="1700" t="s">
        <v>3611</v>
      </c>
      <c r="B4586" s="1664"/>
      <c r="C4586" s="1664"/>
      <c r="D4586" s="1664"/>
      <c r="E4586" s="1664"/>
      <c r="F4586" s="1664"/>
      <c r="G4586" s="1664"/>
      <c r="H4586" s="1664"/>
      <c r="I4586" s="1664"/>
      <c r="J4586" s="1664"/>
      <c r="K4586" s="1664"/>
      <c r="L4586" s="1664"/>
      <c r="M4586" s="738"/>
    </row>
    <row r="4587" spans="1:13" s="503" customFormat="1" ht="15">
      <c r="A4587" s="620" t="s">
        <v>910</v>
      </c>
      <c r="B4587" s="621" t="s">
        <v>1029</v>
      </c>
      <c r="C4587" s="620" t="s">
        <v>1030</v>
      </c>
      <c r="D4587" s="620" t="s">
        <v>1030</v>
      </c>
      <c r="E4587" s="620" t="s">
        <v>1031</v>
      </c>
      <c r="F4587" s="1657" t="s">
        <v>1032</v>
      </c>
      <c r="G4587" s="1658"/>
      <c r="H4587" s="622" t="s">
        <v>1033</v>
      </c>
      <c r="I4587" s="623" t="s">
        <v>1034</v>
      </c>
      <c r="J4587" s="620" t="s">
        <v>1035</v>
      </c>
      <c r="K4587" s="620" t="s">
        <v>1036</v>
      </c>
      <c r="L4587" s="620" t="s">
        <v>1037</v>
      </c>
      <c r="M4587" s="624" t="s">
        <v>1038</v>
      </c>
    </row>
    <row r="4588" spans="1:13" s="503" customFormat="1" ht="15">
      <c r="A4588" s="625"/>
      <c r="B4588" s="626" t="s">
        <v>1039</v>
      </c>
      <c r="C4588" s="625" t="s">
        <v>1040</v>
      </c>
      <c r="D4588" s="625" t="s">
        <v>1041</v>
      </c>
      <c r="E4588" s="625" t="s">
        <v>1042</v>
      </c>
      <c r="F4588" s="1659" t="s">
        <v>1043</v>
      </c>
      <c r="G4588" s="1660"/>
      <c r="H4588" s="627" t="s">
        <v>1044</v>
      </c>
      <c r="I4588" s="625" t="s">
        <v>6</v>
      </c>
      <c r="J4588" s="628" t="s">
        <v>1045</v>
      </c>
      <c r="K4588" s="629" t="s">
        <v>1046</v>
      </c>
      <c r="L4588" s="625" t="s">
        <v>1047</v>
      </c>
      <c r="M4588" s="628" t="s">
        <v>1048</v>
      </c>
    </row>
    <row r="4589" spans="1:13" s="503" customFormat="1" ht="15">
      <c r="A4589" s="625"/>
      <c r="B4589" s="626" t="s">
        <v>1049</v>
      </c>
      <c r="C4589" s="625"/>
      <c r="D4589" s="625"/>
      <c r="E4589" s="625"/>
      <c r="F4589" s="630" t="s">
        <v>1050</v>
      </c>
      <c r="G4589" s="630" t="s">
        <v>1051</v>
      </c>
      <c r="H4589" s="631" t="s">
        <v>1052</v>
      </c>
      <c r="I4589" s="629" t="s">
        <v>1053</v>
      </c>
      <c r="J4589" s="625" t="s">
        <v>6</v>
      </c>
      <c r="K4589" s="629"/>
      <c r="L4589" s="625" t="s">
        <v>1054</v>
      </c>
      <c r="M4589" s="632"/>
    </row>
    <row r="4590" spans="1:13" s="503" customFormat="1" ht="15">
      <c r="A4590" s="625"/>
      <c r="B4590" s="626"/>
      <c r="C4590" s="625"/>
      <c r="D4590" s="625"/>
      <c r="E4590" s="625"/>
      <c r="F4590" s="633" t="s">
        <v>1055</v>
      </c>
      <c r="G4590" s="634" t="s">
        <v>1055</v>
      </c>
      <c r="H4590" s="628" t="s">
        <v>1056</v>
      </c>
      <c r="I4590" s="629" t="s">
        <v>1057</v>
      </c>
      <c r="J4590" s="625" t="s">
        <v>1058</v>
      </c>
      <c r="K4590" s="635"/>
      <c r="L4590" s="636" t="s">
        <v>1059</v>
      </c>
      <c r="M4590" s="632"/>
    </row>
    <row r="4591" spans="1:13" s="503" customFormat="1" ht="140.25">
      <c r="A4591" s="693">
        <v>1</v>
      </c>
      <c r="B4591" s="693" t="s">
        <v>3612</v>
      </c>
      <c r="C4591" s="693" t="s">
        <v>3613</v>
      </c>
      <c r="D4591" s="695" t="s">
        <v>3614</v>
      </c>
      <c r="E4591" s="695" t="s">
        <v>3615</v>
      </c>
      <c r="F4591" s="721">
        <v>250</v>
      </c>
      <c r="G4591" s="721"/>
      <c r="H4591" s="722"/>
      <c r="I4591" s="1314">
        <v>10604</v>
      </c>
      <c r="J4591" s="722">
        <v>12678</v>
      </c>
      <c r="K4591" s="721">
        <v>258</v>
      </c>
      <c r="L4591" s="721"/>
      <c r="M4591" s="693" t="s">
        <v>3616</v>
      </c>
    </row>
    <row r="4592" spans="1:13" s="503" customFormat="1" ht="127.5">
      <c r="A4592" s="693"/>
      <c r="B4592" s="693" t="s">
        <v>3617</v>
      </c>
      <c r="C4592" s="693" t="s">
        <v>3618</v>
      </c>
      <c r="D4592" s="695" t="s">
        <v>3619</v>
      </c>
      <c r="E4592" s="695" t="s">
        <v>3620</v>
      </c>
      <c r="F4592" s="721">
        <v>100</v>
      </c>
      <c r="G4592" s="721"/>
      <c r="H4592" s="722">
        <v>400</v>
      </c>
      <c r="I4592" s="722">
        <v>2700</v>
      </c>
      <c r="J4592" s="721">
        <v>2700</v>
      </c>
      <c r="K4592" s="721">
        <v>50</v>
      </c>
      <c r="L4592" s="721">
        <v>0</v>
      </c>
      <c r="M4592" s="693" t="s">
        <v>3621</v>
      </c>
    </row>
    <row r="4593" spans="1:13" s="503" customFormat="1" ht="102">
      <c r="A4593" s="693">
        <v>3</v>
      </c>
      <c r="B4593" s="693" t="s">
        <v>3622</v>
      </c>
      <c r="C4593" s="693" t="s">
        <v>3623</v>
      </c>
      <c r="D4593" s="695" t="s">
        <v>3624</v>
      </c>
      <c r="E4593" s="695" t="s">
        <v>3625</v>
      </c>
      <c r="F4593" s="721" t="s">
        <v>1077</v>
      </c>
      <c r="G4593" s="721">
        <v>75</v>
      </c>
      <c r="H4593" s="722">
        <v>750</v>
      </c>
      <c r="I4593" s="722">
        <v>2050</v>
      </c>
      <c r="J4593" s="721">
        <v>3500</v>
      </c>
      <c r="K4593" s="721">
        <v>75</v>
      </c>
      <c r="L4593" s="721">
        <v>0</v>
      </c>
      <c r="M4593" s="693" t="s">
        <v>3626</v>
      </c>
    </row>
    <row r="4594" spans="1:13" s="503" customFormat="1" ht="63.75">
      <c r="A4594" s="693">
        <v>4</v>
      </c>
      <c r="B4594" s="693" t="s">
        <v>3627</v>
      </c>
      <c r="C4594" s="695" t="s">
        <v>3628</v>
      </c>
      <c r="D4594" s="695" t="s">
        <v>3629</v>
      </c>
      <c r="E4594" s="695" t="s">
        <v>3630</v>
      </c>
      <c r="F4594" s="721" t="s">
        <v>1077</v>
      </c>
      <c r="G4594" s="721">
        <v>35</v>
      </c>
      <c r="H4594" s="721">
        <v>70</v>
      </c>
      <c r="I4594" s="721">
        <v>105</v>
      </c>
      <c r="J4594" s="721">
        <v>174</v>
      </c>
      <c r="K4594" s="721">
        <v>20</v>
      </c>
      <c r="L4594" s="721"/>
      <c r="M4594" s="693" t="s">
        <v>3631</v>
      </c>
    </row>
    <row r="4595" spans="1:13" s="503" customFormat="1" ht="15">
      <c r="A4595" s="731"/>
      <c r="B4595" s="731"/>
      <c r="C4595" s="819"/>
      <c r="D4595" s="819"/>
      <c r="E4595" s="819"/>
      <c r="F4595" s="820"/>
      <c r="G4595" s="820"/>
      <c r="H4595" s="820"/>
      <c r="I4595" s="820"/>
      <c r="J4595" s="820"/>
      <c r="K4595" s="820"/>
      <c r="L4595" s="820"/>
      <c r="M4595" s="731"/>
    </row>
    <row r="4596" spans="1:13" s="503" customFormat="1" ht="15" customHeight="1">
      <c r="A4596" s="1676" t="s">
        <v>907</v>
      </c>
      <c r="B4596" s="1676"/>
      <c r="C4596" s="1676"/>
      <c r="D4596" s="1676"/>
      <c r="E4596" s="1676"/>
      <c r="F4596" s="1676"/>
      <c r="G4596" s="1676"/>
      <c r="H4596" s="1676"/>
      <c r="I4596" s="1676"/>
      <c r="J4596" s="1676"/>
      <c r="K4596" s="1676"/>
      <c r="L4596" s="1676"/>
      <c r="M4596" s="1676"/>
    </row>
    <row r="4597" spans="1:13" s="503" customFormat="1" ht="15" customHeight="1">
      <c r="A4597" s="1697" t="s">
        <v>908</v>
      </c>
      <c r="B4597" s="1676"/>
      <c r="C4597" s="1676"/>
      <c r="D4597" s="1676"/>
      <c r="E4597" s="1676"/>
      <c r="F4597" s="1676"/>
      <c r="G4597" s="1676"/>
      <c r="H4597" s="1676"/>
      <c r="I4597" s="1676"/>
      <c r="J4597" s="1676"/>
      <c r="K4597" s="1676"/>
      <c r="L4597" s="1676"/>
      <c r="M4597" s="1676"/>
    </row>
    <row r="4598" spans="1:13" s="503" customFormat="1" ht="15">
      <c r="A4598" s="1699" t="s">
        <v>1261</v>
      </c>
      <c r="B4598" s="1699"/>
      <c r="C4598" s="1699"/>
      <c r="D4598" s="1699"/>
      <c r="E4598" s="1699"/>
      <c r="F4598" s="1699"/>
      <c r="G4598" s="1699"/>
      <c r="H4598" s="1699"/>
      <c r="I4598" s="1699"/>
      <c r="J4598" s="1699"/>
      <c r="K4598" s="1699"/>
      <c r="L4598" s="1699"/>
      <c r="M4598" s="1699"/>
    </row>
    <row r="4599" spans="1:13" s="503" customFormat="1" ht="15">
      <c r="A4599" s="1696" t="s">
        <v>3610</v>
      </c>
      <c r="B4599" s="1690"/>
      <c r="C4599" s="1690"/>
      <c r="D4599" s="1690"/>
      <c r="E4599" s="1690"/>
      <c r="F4599" s="1690"/>
      <c r="G4599" s="1690"/>
      <c r="H4599" s="1690"/>
      <c r="I4599" s="1690"/>
      <c r="J4599" s="1690"/>
      <c r="K4599" s="1690"/>
      <c r="L4599" s="1690"/>
      <c r="M4599" s="738"/>
    </row>
    <row r="4600" spans="1:13" s="503" customFormat="1" ht="15">
      <c r="A4600" s="1700" t="s">
        <v>3611</v>
      </c>
      <c r="B4600" s="1664"/>
      <c r="C4600" s="1664"/>
      <c r="D4600" s="1664"/>
      <c r="E4600" s="1664"/>
      <c r="F4600" s="1664"/>
      <c r="G4600" s="1664"/>
      <c r="H4600" s="1664"/>
      <c r="I4600" s="1664"/>
      <c r="J4600" s="1664"/>
      <c r="K4600" s="1664"/>
      <c r="L4600" s="1664"/>
      <c r="M4600" s="738"/>
    </row>
    <row r="4601" spans="1:13" s="503" customFormat="1" ht="15">
      <c r="A4601" s="620" t="s">
        <v>910</v>
      </c>
      <c r="B4601" s="621" t="s">
        <v>1029</v>
      </c>
      <c r="C4601" s="620" t="s">
        <v>1030</v>
      </c>
      <c r="D4601" s="620" t="s">
        <v>1030</v>
      </c>
      <c r="E4601" s="620" t="s">
        <v>1031</v>
      </c>
      <c r="F4601" s="1657" t="s">
        <v>1032</v>
      </c>
      <c r="G4601" s="1658"/>
      <c r="H4601" s="622" t="s">
        <v>1033</v>
      </c>
      <c r="I4601" s="623" t="s">
        <v>1034</v>
      </c>
      <c r="J4601" s="620" t="s">
        <v>1035</v>
      </c>
      <c r="K4601" s="620" t="s">
        <v>1036</v>
      </c>
      <c r="L4601" s="620" t="s">
        <v>1037</v>
      </c>
      <c r="M4601" s="624" t="s">
        <v>1038</v>
      </c>
    </row>
    <row r="4602" spans="1:13" s="503" customFormat="1" ht="15">
      <c r="A4602" s="625"/>
      <c r="B4602" s="626" t="s">
        <v>1039</v>
      </c>
      <c r="C4602" s="625" t="s">
        <v>1040</v>
      </c>
      <c r="D4602" s="625" t="s">
        <v>1041</v>
      </c>
      <c r="E4602" s="625" t="s">
        <v>1042</v>
      </c>
      <c r="F4602" s="1659" t="s">
        <v>1043</v>
      </c>
      <c r="G4602" s="1660"/>
      <c r="H4602" s="627" t="s">
        <v>1044</v>
      </c>
      <c r="I4602" s="625" t="s">
        <v>6</v>
      </c>
      <c r="J4602" s="628" t="s">
        <v>1045</v>
      </c>
      <c r="K4602" s="629" t="s">
        <v>1046</v>
      </c>
      <c r="L4602" s="625" t="s">
        <v>1047</v>
      </c>
      <c r="M4602" s="628" t="s">
        <v>1048</v>
      </c>
    </row>
    <row r="4603" spans="1:13" s="503" customFormat="1" ht="15">
      <c r="A4603" s="625"/>
      <c r="B4603" s="626" t="s">
        <v>1049</v>
      </c>
      <c r="C4603" s="625"/>
      <c r="D4603" s="625"/>
      <c r="E4603" s="625"/>
      <c r="F4603" s="630" t="s">
        <v>1050</v>
      </c>
      <c r="G4603" s="630" t="s">
        <v>1051</v>
      </c>
      <c r="H4603" s="631" t="s">
        <v>1052</v>
      </c>
      <c r="I4603" s="629" t="s">
        <v>1053</v>
      </c>
      <c r="J4603" s="625" t="s">
        <v>6</v>
      </c>
      <c r="K4603" s="629"/>
      <c r="L4603" s="625" t="s">
        <v>1054</v>
      </c>
      <c r="M4603" s="632"/>
    </row>
    <row r="4604" spans="1:13" s="503" customFormat="1" ht="15">
      <c r="A4604" s="625"/>
      <c r="B4604" s="626"/>
      <c r="C4604" s="625"/>
      <c r="D4604" s="625"/>
      <c r="E4604" s="625"/>
      <c r="F4604" s="633" t="s">
        <v>1055</v>
      </c>
      <c r="G4604" s="634" t="s">
        <v>1055</v>
      </c>
      <c r="H4604" s="628" t="s">
        <v>1056</v>
      </c>
      <c r="I4604" s="629" t="s">
        <v>1057</v>
      </c>
      <c r="J4604" s="625" t="s">
        <v>1058</v>
      </c>
      <c r="K4604" s="635"/>
      <c r="L4604" s="636" t="s">
        <v>1059</v>
      </c>
      <c r="M4604" s="632"/>
    </row>
    <row r="4605" spans="1:13" s="503" customFormat="1" ht="63.75">
      <c r="A4605" s="693">
        <v>5</v>
      </c>
      <c r="B4605" s="704" t="s">
        <v>3632</v>
      </c>
      <c r="C4605" s="693" t="s">
        <v>3633</v>
      </c>
      <c r="D4605" s="694" t="s">
        <v>3634</v>
      </c>
      <c r="E4605" s="695" t="s">
        <v>3635</v>
      </c>
      <c r="F4605" s="721" t="s">
        <v>1077</v>
      </c>
      <c r="G4605" s="721">
        <v>35</v>
      </c>
      <c r="H4605" s="721">
        <v>25</v>
      </c>
      <c r="I4605" s="721">
        <v>60</v>
      </c>
      <c r="J4605" s="721">
        <v>125</v>
      </c>
      <c r="K4605" s="721">
        <v>0</v>
      </c>
      <c r="L4605" s="721">
        <v>0</v>
      </c>
      <c r="M4605" s="693" t="s">
        <v>3636</v>
      </c>
    </row>
    <row r="4606" spans="1:13" s="503" customFormat="1" ht="114.75">
      <c r="A4606" s="693">
        <v>6</v>
      </c>
      <c r="B4606" s="704" t="s">
        <v>3637</v>
      </c>
      <c r="C4606" s="693" t="s">
        <v>3638</v>
      </c>
      <c r="D4606" s="694" t="s">
        <v>3639</v>
      </c>
      <c r="E4606" s="695" t="s">
        <v>3640</v>
      </c>
      <c r="F4606" s="721" t="s">
        <v>1077</v>
      </c>
      <c r="G4606" s="721">
        <v>40</v>
      </c>
      <c r="H4606" s="722">
        <v>110</v>
      </c>
      <c r="I4606" s="721">
        <v>150</v>
      </c>
      <c r="J4606" s="721">
        <v>450</v>
      </c>
      <c r="K4606" s="721">
        <v>100</v>
      </c>
      <c r="L4606" s="721"/>
      <c r="M4606" s="693" t="s">
        <v>3641</v>
      </c>
    </row>
    <row r="4607" spans="1:13" s="503" customFormat="1" ht="102">
      <c r="A4607" s="693">
        <v>7</v>
      </c>
      <c r="B4607" s="704" t="s">
        <v>3642</v>
      </c>
      <c r="C4607" s="693" t="s">
        <v>3643</v>
      </c>
      <c r="D4607" s="694" t="s">
        <v>3644</v>
      </c>
      <c r="E4607" s="695" t="s">
        <v>3645</v>
      </c>
      <c r="F4607" s="721" t="s">
        <v>1077</v>
      </c>
      <c r="G4607" s="721">
        <v>35</v>
      </c>
      <c r="H4607" s="721">
        <v>35</v>
      </c>
      <c r="I4607" s="721">
        <v>70</v>
      </c>
      <c r="J4607" s="721">
        <v>120</v>
      </c>
      <c r="K4607" s="721">
        <v>50</v>
      </c>
      <c r="L4607" s="721">
        <v>0</v>
      </c>
      <c r="M4607" s="693" t="s">
        <v>3646</v>
      </c>
    </row>
    <row r="4608" spans="1:13" s="503" customFormat="1" ht="51">
      <c r="A4608" s="693">
        <v>8</v>
      </c>
      <c r="B4608" s="710" t="s">
        <v>3647</v>
      </c>
      <c r="C4608" s="693" t="s">
        <v>3648</v>
      </c>
      <c r="D4608" s="694" t="s">
        <v>3649</v>
      </c>
      <c r="E4608" s="695" t="s">
        <v>3650</v>
      </c>
      <c r="F4608" s="721" t="s">
        <v>1077</v>
      </c>
      <c r="G4608" s="721">
        <v>75</v>
      </c>
      <c r="H4608" s="721"/>
      <c r="I4608" s="721">
        <v>450</v>
      </c>
      <c r="J4608" s="721"/>
      <c r="K4608" s="721"/>
      <c r="L4608" s="721"/>
      <c r="M4608" s="693" t="s">
        <v>3651</v>
      </c>
    </row>
    <row r="4609" spans="1:13" s="503" customFormat="1" ht="15">
      <c r="A4609" s="720"/>
      <c r="B4609" s="723"/>
      <c r="C4609" s="1315" t="s">
        <v>6</v>
      </c>
      <c r="D4609" s="1176"/>
      <c r="E4609" s="1316"/>
      <c r="F4609" s="997">
        <f>SUM(F4591:F4608)</f>
        <v>350</v>
      </c>
      <c r="G4609" s="997">
        <f t="shared" ref="G4609:K4609" si="38">SUM(G4591:G4608)</f>
        <v>295</v>
      </c>
      <c r="H4609" s="998">
        <f t="shared" si="38"/>
        <v>1390</v>
      </c>
      <c r="I4609" s="998">
        <f t="shared" si="38"/>
        <v>16189</v>
      </c>
      <c r="J4609" s="998">
        <f t="shared" si="38"/>
        <v>19747</v>
      </c>
      <c r="K4609" s="997">
        <f t="shared" si="38"/>
        <v>553</v>
      </c>
      <c r="L4609" s="997"/>
      <c r="M4609" s="1088"/>
    </row>
    <row r="4610" spans="1:13" s="503" customFormat="1" ht="15">
      <c r="A4610" s="748"/>
      <c r="B4610" s="748"/>
      <c r="C4610" s="748"/>
      <c r="D4610" s="748"/>
      <c r="E4610" s="748"/>
      <c r="F4610" s="748"/>
      <c r="G4610" s="748"/>
      <c r="H4610" s="748"/>
      <c r="I4610" s="748"/>
      <c r="J4610" s="748"/>
      <c r="K4610" s="748"/>
      <c r="L4610" s="748"/>
      <c r="M4610" s="748"/>
    </row>
    <row r="4611" spans="1:13" s="503" customFormat="1" ht="15">
      <c r="A4611" s="748"/>
      <c r="B4611" s="748"/>
      <c r="C4611" s="748"/>
      <c r="D4611" s="748"/>
      <c r="E4611" s="748"/>
      <c r="F4611" s="748"/>
      <c r="G4611" s="748"/>
      <c r="H4611" s="748"/>
      <c r="I4611" s="748"/>
      <c r="J4611" s="748"/>
      <c r="K4611" s="748"/>
      <c r="L4611" s="748"/>
      <c r="M4611" s="748"/>
    </row>
    <row r="4612" spans="1:13" s="503" customFormat="1" ht="15">
      <c r="A4612" s="748"/>
      <c r="B4612" s="748"/>
      <c r="C4612" s="748"/>
      <c r="D4612" s="748"/>
      <c r="E4612" s="748"/>
      <c r="F4612" s="748"/>
      <c r="G4612" s="748"/>
      <c r="H4612" s="748"/>
      <c r="I4612" s="748"/>
      <c r="J4612" s="748"/>
      <c r="K4612" s="748"/>
      <c r="L4612" s="748"/>
      <c r="M4612" s="748"/>
    </row>
    <row r="4613" spans="1:13" s="503" customFormat="1" ht="15">
      <c r="A4613" s="748"/>
      <c r="B4613" s="748"/>
      <c r="C4613" s="748"/>
      <c r="D4613" s="748"/>
      <c r="E4613" s="748"/>
      <c r="F4613" s="748"/>
      <c r="G4613" s="748"/>
      <c r="H4613" s="748"/>
      <c r="I4613" s="748"/>
      <c r="J4613" s="748"/>
      <c r="K4613" s="748"/>
      <c r="L4613" s="748"/>
      <c r="M4613" s="748"/>
    </row>
    <row r="4614" spans="1:13" s="503" customFormat="1" ht="15">
      <c r="A4614" s="748"/>
      <c r="B4614" s="748"/>
      <c r="C4614" s="748"/>
      <c r="D4614" s="748"/>
      <c r="E4614" s="748"/>
      <c r="F4614" s="748"/>
      <c r="G4614" s="748"/>
      <c r="H4614" s="748"/>
      <c r="I4614" s="748"/>
      <c r="J4614" s="748"/>
      <c r="K4614" s="748"/>
      <c r="L4614" s="748"/>
      <c r="M4614" s="748"/>
    </row>
    <row r="4615" spans="1:13" s="503" customFormat="1" ht="15">
      <c r="A4615" s="748"/>
      <c r="B4615" s="748"/>
      <c r="C4615" s="748"/>
      <c r="D4615" s="748"/>
      <c r="E4615" s="748"/>
      <c r="F4615" s="748"/>
      <c r="G4615" s="748"/>
      <c r="H4615" s="748"/>
      <c r="I4615" s="748"/>
      <c r="J4615" s="748"/>
      <c r="K4615" s="748"/>
      <c r="L4615" s="748"/>
      <c r="M4615" s="748"/>
    </row>
    <row r="4616" spans="1:13" s="503" customFormat="1" ht="15">
      <c r="A4616" s="725"/>
      <c r="B4616" s="725"/>
      <c r="C4616" s="725"/>
      <c r="D4616" s="725"/>
      <c r="E4616" s="725"/>
      <c r="F4616" s="725"/>
      <c r="G4616" s="725"/>
      <c r="H4616" s="725"/>
      <c r="I4616" s="725"/>
      <c r="J4616" s="725"/>
      <c r="K4616" s="725"/>
      <c r="L4616" s="725"/>
      <c r="M4616" s="725"/>
    </row>
    <row r="4617" spans="1:13" s="503" customFormat="1" ht="15" customHeight="1">
      <c r="A4617" s="1701" t="s">
        <v>907</v>
      </c>
      <c r="B4617" s="1701"/>
      <c r="C4617" s="1701"/>
      <c r="D4617" s="1701"/>
      <c r="E4617" s="1701"/>
      <c r="F4617" s="1701"/>
      <c r="G4617" s="1701"/>
      <c r="H4617" s="1701"/>
      <c r="I4617" s="1701"/>
      <c r="J4617" s="1701"/>
      <c r="K4617" s="1701"/>
      <c r="L4617" s="1701"/>
      <c r="M4617" s="1701"/>
    </row>
    <row r="4618" spans="1:13" s="503" customFormat="1" ht="15" customHeight="1">
      <c r="A4618" s="1702" t="s">
        <v>908</v>
      </c>
      <c r="B4618" s="1701"/>
      <c r="C4618" s="1701"/>
      <c r="D4618" s="1701"/>
      <c r="E4618" s="1701"/>
      <c r="F4618" s="1701"/>
      <c r="G4618" s="1701"/>
      <c r="H4618" s="1701"/>
      <c r="I4618" s="1701"/>
      <c r="J4618" s="1701"/>
      <c r="K4618" s="1701"/>
      <c r="L4618" s="1701"/>
      <c r="M4618" s="1701"/>
    </row>
    <row r="4619" spans="1:13" s="503" customFormat="1" ht="15">
      <c r="A4619" s="1655" t="s">
        <v>3468</v>
      </c>
      <c r="B4619" s="1655"/>
      <c r="C4619" s="1655"/>
      <c r="D4619" s="1655"/>
      <c r="E4619" s="1655"/>
      <c r="F4619" s="1655"/>
      <c r="G4619" s="1655"/>
      <c r="H4619" s="1655"/>
      <c r="I4619" s="1655"/>
      <c r="J4619" s="1655"/>
      <c r="K4619" s="1655"/>
      <c r="L4619" s="1655"/>
      <c r="M4619" s="738"/>
    </row>
    <row r="4620" spans="1:13" s="503" customFormat="1" ht="15">
      <c r="A4620" s="1690" t="s">
        <v>3652</v>
      </c>
      <c r="B4620" s="1690"/>
      <c r="C4620" s="1690"/>
      <c r="D4620" s="1690"/>
      <c r="E4620" s="1690"/>
      <c r="F4620" s="1690"/>
      <c r="G4620" s="1690"/>
      <c r="H4620" s="1690"/>
      <c r="I4620" s="1690"/>
      <c r="J4620" s="1690"/>
      <c r="K4620" s="1690"/>
      <c r="L4620" s="1690"/>
      <c r="M4620" s="738"/>
    </row>
    <row r="4621" spans="1:13" s="503" customFormat="1" ht="15">
      <c r="A4621" s="1664" t="s">
        <v>3653</v>
      </c>
      <c r="B4621" s="1664"/>
      <c r="C4621" s="1664"/>
      <c r="D4621" s="1664"/>
      <c r="E4621" s="1664"/>
      <c r="F4621" s="1664"/>
      <c r="G4621" s="1664"/>
      <c r="H4621" s="1664"/>
      <c r="I4621" s="1664"/>
      <c r="J4621" s="1664"/>
      <c r="K4621" s="1664"/>
      <c r="L4621" s="1664"/>
      <c r="M4621" s="738"/>
    </row>
    <row r="4622" spans="1:13" s="503" customFormat="1" ht="15">
      <c r="A4622" s="620" t="s">
        <v>910</v>
      </c>
      <c r="B4622" s="621" t="s">
        <v>1029</v>
      </c>
      <c r="C4622" s="620" t="s">
        <v>1030</v>
      </c>
      <c r="D4622" s="620" t="s">
        <v>1030</v>
      </c>
      <c r="E4622" s="620" t="s">
        <v>1031</v>
      </c>
      <c r="F4622" s="1657" t="s">
        <v>1032</v>
      </c>
      <c r="G4622" s="1658"/>
      <c r="H4622" s="622" t="s">
        <v>1033</v>
      </c>
      <c r="I4622" s="623" t="s">
        <v>1034</v>
      </c>
      <c r="J4622" s="620" t="s">
        <v>1035</v>
      </c>
      <c r="K4622" s="620" t="s">
        <v>1036</v>
      </c>
      <c r="L4622" s="620" t="s">
        <v>1037</v>
      </c>
      <c r="M4622" s="624" t="s">
        <v>1038</v>
      </c>
    </row>
    <row r="4623" spans="1:13" s="503" customFormat="1" ht="15">
      <c r="A4623" s="625"/>
      <c r="B4623" s="626" t="s">
        <v>1039</v>
      </c>
      <c r="C4623" s="625" t="s">
        <v>1040</v>
      </c>
      <c r="D4623" s="625" t="s">
        <v>1041</v>
      </c>
      <c r="E4623" s="625" t="s">
        <v>1042</v>
      </c>
      <c r="F4623" s="1659" t="s">
        <v>1043</v>
      </c>
      <c r="G4623" s="1660"/>
      <c r="H4623" s="627" t="s">
        <v>1044</v>
      </c>
      <c r="I4623" s="625" t="s">
        <v>6</v>
      </c>
      <c r="J4623" s="628" t="s">
        <v>1045</v>
      </c>
      <c r="K4623" s="629" t="s">
        <v>1046</v>
      </c>
      <c r="L4623" s="625" t="s">
        <v>1047</v>
      </c>
      <c r="M4623" s="628" t="s">
        <v>1048</v>
      </c>
    </row>
    <row r="4624" spans="1:13" s="503" customFormat="1" ht="15">
      <c r="A4624" s="625"/>
      <c r="B4624" s="626" t="s">
        <v>1049</v>
      </c>
      <c r="C4624" s="625"/>
      <c r="D4624" s="625"/>
      <c r="E4624" s="625"/>
      <c r="F4624" s="630" t="s">
        <v>1050</v>
      </c>
      <c r="G4624" s="630" t="s">
        <v>1051</v>
      </c>
      <c r="H4624" s="631" t="s">
        <v>1052</v>
      </c>
      <c r="I4624" s="629" t="s">
        <v>1053</v>
      </c>
      <c r="J4624" s="625" t="s">
        <v>6</v>
      </c>
      <c r="K4624" s="629"/>
      <c r="L4624" s="625" t="s">
        <v>1054</v>
      </c>
      <c r="M4624" s="632"/>
    </row>
    <row r="4625" spans="1:13" s="503" customFormat="1" ht="15">
      <c r="A4625" s="670"/>
      <c r="B4625" s="967"/>
      <c r="C4625" s="670"/>
      <c r="D4625" s="670"/>
      <c r="E4625" s="670"/>
      <c r="F4625" s="633" t="s">
        <v>1055</v>
      </c>
      <c r="G4625" s="634" t="s">
        <v>1055</v>
      </c>
      <c r="H4625" s="628" t="s">
        <v>1056</v>
      </c>
      <c r="I4625" s="629" t="s">
        <v>1057</v>
      </c>
      <c r="J4625" s="625" t="s">
        <v>1058</v>
      </c>
      <c r="K4625" s="635"/>
      <c r="L4625" s="1028" t="s">
        <v>1059</v>
      </c>
      <c r="M4625" s="1029"/>
    </row>
    <row r="4626" spans="1:13" s="503" customFormat="1" ht="89.25">
      <c r="A4626" s="1317">
        <v>1</v>
      </c>
      <c r="B4626" s="1070" t="s">
        <v>3654</v>
      </c>
      <c r="C4626" s="956" t="s">
        <v>3655</v>
      </c>
      <c r="D4626" s="956" t="s">
        <v>3656</v>
      </c>
      <c r="E4626" s="956" t="s">
        <v>3657</v>
      </c>
      <c r="F4626" s="1318">
        <v>40</v>
      </c>
      <c r="G4626" s="1319"/>
      <c r="H4626" s="1318">
        <v>40</v>
      </c>
      <c r="I4626" s="1318">
        <v>80</v>
      </c>
      <c r="J4626" s="1318">
        <v>280</v>
      </c>
      <c r="K4626" s="1318">
        <v>40</v>
      </c>
      <c r="L4626" s="1320"/>
      <c r="M4626" s="701" t="s">
        <v>3658</v>
      </c>
    </row>
    <row r="4627" spans="1:13" s="503" customFormat="1" ht="51">
      <c r="A4627" s="1317">
        <v>2</v>
      </c>
      <c r="B4627" s="956" t="s">
        <v>3659</v>
      </c>
      <c r="C4627" s="956" t="s">
        <v>3660</v>
      </c>
      <c r="D4627" s="956" t="s">
        <v>3661</v>
      </c>
      <c r="E4627" s="956" t="s">
        <v>3662</v>
      </c>
      <c r="F4627" s="1318">
        <v>30</v>
      </c>
      <c r="G4627" s="1319"/>
      <c r="H4627" s="1318" t="s">
        <v>3663</v>
      </c>
      <c r="I4627" s="1318">
        <v>68</v>
      </c>
      <c r="J4627" s="1318" t="s">
        <v>3663</v>
      </c>
      <c r="K4627" s="1318">
        <v>68</v>
      </c>
      <c r="L4627" s="1321"/>
      <c r="M4627" s="701" t="s">
        <v>3664</v>
      </c>
    </row>
    <row r="4628" spans="1:13" s="503" customFormat="1" ht="114.75">
      <c r="A4628" s="1317">
        <v>3</v>
      </c>
      <c r="B4628" s="956" t="s">
        <v>3665</v>
      </c>
      <c r="C4628" s="956" t="s">
        <v>3666</v>
      </c>
      <c r="D4628" s="956" t="s">
        <v>3667</v>
      </c>
      <c r="E4628" s="956" t="s">
        <v>3668</v>
      </c>
      <c r="F4628" s="1318">
        <v>10</v>
      </c>
      <c r="G4628" s="1319"/>
      <c r="H4628" s="1318" t="s">
        <v>3663</v>
      </c>
      <c r="I4628" s="1318">
        <v>50</v>
      </c>
      <c r="J4628" s="1318" t="s">
        <v>3663</v>
      </c>
      <c r="K4628" s="1318">
        <v>50</v>
      </c>
      <c r="L4628" s="1322"/>
      <c r="M4628" s="701" t="s">
        <v>3669</v>
      </c>
    </row>
    <row r="4629" spans="1:13" s="503" customFormat="1" ht="89.25">
      <c r="A4629" s="1317">
        <v>4</v>
      </c>
      <c r="B4629" s="673" t="s">
        <v>3670</v>
      </c>
      <c r="C4629" s="693" t="s">
        <v>3671</v>
      </c>
      <c r="D4629" s="695" t="s">
        <v>3672</v>
      </c>
      <c r="E4629" s="695" t="s">
        <v>3673</v>
      </c>
      <c r="F4629" s="822">
        <v>5</v>
      </c>
      <c r="G4629" s="822"/>
      <c r="H4629" s="1323"/>
      <c r="I4629" s="822">
        <v>10.5</v>
      </c>
      <c r="J4629" s="822"/>
      <c r="K4629" s="822">
        <v>10.5</v>
      </c>
      <c r="L4629" s="721"/>
      <c r="M4629" s="693" t="s">
        <v>3674</v>
      </c>
    </row>
    <row r="4630" spans="1:13" s="503" customFormat="1" ht="15">
      <c r="A4630" s="748"/>
      <c r="B4630" s="748"/>
      <c r="C4630" s="748"/>
      <c r="D4630" s="748"/>
      <c r="E4630" s="748"/>
      <c r="F4630" s="748"/>
      <c r="G4630" s="748"/>
      <c r="H4630" s="748"/>
      <c r="I4630" s="748"/>
      <c r="J4630" s="748"/>
      <c r="K4630" s="748"/>
      <c r="L4630" s="748"/>
      <c r="M4630" s="748"/>
    </row>
    <row r="4631" spans="1:13" s="503" customFormat="1" ht="15">
      <c r="A4631" s="748"/>
      <c r="B4631" s="748"/>
      <c r="C4631" s="748"/>
      <c r="D4631" s="748"/>
      <c r="E4631" s="748"/>
      <c r="F4631" s="748"/>
      <c r="G4631" s="748"/>
      <c r="H4631" s="748"/>
      <c r="I4631" s="748"/>
      <c r="J4631" s="748"/>
      <c r="K4631" s="748"/>
      <c r="L4631" s="748"/>
      <c r="M4631" s="748"/>
    </row>
    <row r="4632" spans="1:13" s="503" customFormat="1" ht="15">
      <c r="A4632" s="748"/>
      <c r="B4632" s="748"/>
      <c r="C4632" s="748"/>
      <c r="D4632" s="748"/>
      <c r="E4632" s="748"/>
      <c r="F4632" s="748"/>
      <c r="G4632" s="748"/>
      <c r="H4632" s="748"/>
      <c r="I4632" s="748"/>
      <c r="J4632" s="748"/>
      <c r="K4632" s="748"/>
      <c r="L4632" s="748"/>
      <c r="M4632" s="748"/>
    </row>
    <row r="4633" spans="1:13" s="503" customFormat="1" ht="15">
      <c r="A4633" s="748"/>
      <c r="B4633" s="748"/>
      <c r="C4633" s="748"/>
      <c r="D4633" s="748"/>
      <c r="E4633" s="748"/>
      <c r="F4633" s="748"/>
      <c r="G4633" s="748"/>
      <c r="H4633" s="748"/>
      <c r="I4633" s="748"/>
      <c r="J4633" s="748"/>
      <c r="K4633" s="748"/>
      <c r="L4633" s="748"/>
      <c r="M4633" s="748"/>
    </row>
    <row r="4634" spans="1:13" s="503" customFormat="1" ht="15">
      <c r="A4634" s="748"/>
      <c r="B4634" s="748"/>
      <c r="C4634" s="748"/>
      <c r="D4634" s="748"/>
      <c r="E4634" s="748"/>
      <c r="F4634" s="748"/>
      <c r="G4634" s="748"/>
      <c r="H4634" s="748"/>
      <c r="I4634" s="748"/>
      <c r="J4634" s="748"/>
      <c r="K4634" s="748"/>
      <c r="L4634" s="748"/>
      <c r="M4634" s="748"/>
    </row>
    <row r="4635" spans="1:13" s="503" customFormat="1" ht="15">
      <c r="A4635" s="748"/>
      <c r="B4635" s="748"/>
      <c r="C4635" s="748"/>
      <c r="D4635" s="748"/>
      <c r="E4635" s="748"/>
      <c r="F4635" s="748"/>
      <c r="G4635" s="748"/>
      <c r="H4635" s="748"/>
      <c r="I4635" s="748"/>
      <c r="J4635" s="748"/>
      <c r="K4635" s="748"/>
      <c r="L4635" s="748"/>
      <c r="M4635" s="748"/>
    </row>
    <row r="4636" spans="1:13" s="503" customFormat="1" ht="15">
      <c r="A4636" s="748"/>
      <c r="B4636" s="748"/>
      <c r="C4636" s="748"/>
      <c r="D4636" s="748"/>
      <c r="E4636" s="748"/>
      <c r="F4636" s="748"/>
      <c r="G4636" s="748"/>
      <c r="H4636" s="748"/>
      <c r="I4636" s="748"/>
      <c r="J4636" s="748"/>
      <c r="K4636" s="748"/>
      <c r="L4636" s="748"/>
      <c r="M4636" s="748"/>
    </row>
    <row r="4637" spans="1:13" s="503" customFormat="1" ht="15" customHeight="1">
      <c r="A4637" s="1701" t="s">
        <v>907</v>
      </c>
      <c r="B4637" s="1701"/>
      <c r="C4637" s="1701"/>
      <c r="D4637" s="1701"/>
      <c r="E4637" s="1701"/>
      <c r="F4637" s="1701"/>
      <c r="G4637" s="1701"/>
      <c r="H4637" s="1701"/>
      <c r="I4637" s="1701"/>
      <c r="J4637" s="1701"/>
      <c r="K4637" s="1701"/>
      <c r="L4637" s="1701"/>
      <c r="M4637" s="1701"/>
    </row>
    <row r="4638" spans="1:13" s="503" customFormat="1" ht="15" customHeight="1">
      <c r="A4638" s="1701" t="s">
        <v>908</v>
      </c>
      <c r="B4638" s="1701"/>
      <c r="C4638" s="1701"/>
      <c r="D4638" s="1701"/>
      <c r="E4638" s="1701"/>
      <c r="F4638" s="1701"/>
      <c r="G4638" s="1701"/>
      <c r="H4638" s="1701"/>
      <c r="I4638" s="1701"/>
      <c r="J4638" s="1701"/>
      <c r="K4638" s="1701"/>
      <c r="L4638" s="1701"/>
      <c r="M4638" s="1701"/>
    </row>
    <row r="4639" spans="1:13" s="503" customFormat="1" ht="15">
      <c r="A4639" s="1655" t="s">
        <v>3468</v>
      </c>
      <c r="B4639" s="1655"/>
      <c r="C4639" s="1655"/>
      <c r="D4639" s="1655"/>
      <c r="E4639" s="1655"/>
      <c r="F4639" s="1655"/>
      <c r="G4639" s="1655"/>
      <c r="H4639" s="1655"/>
      <c r="I4639" s="1655"/>
      <c r="J4639" s="1655"/>
      <c r="K4639" s="1655"/>
      <c r="L4639" s="1655"/>
      <c r="M4639" s="738"/>
    </row>
    <row r="4640" spans="1:13" s="503" customFormat="1" ht="15">
      <c r="A4640" s="1690" t="s">
        <v>3652</v>
      </c>
      <c r="B4640" s="1690"/>
      <c r="C4640" s="1690"/>
      <c r="D4640" s="1690"/>
      <c r="E4640" s="1690"/>
      <c r="F4640" s="1690"/>
      <c r="G4640" s="1690"/>
      <c r="H4640" s="1690"/>
      <c r="I4640" s="1690"/>
      <c r="J4640" s="1690"/>
      <c r="K4640" s="1690"/>
      <c r="L4640" s="1690"/>
      <c r="M4640" s="738"/>
    </row>
    <row r="4641" spans="1:13" s="503" customFormat="1" ht="15">
      <c r="A4641" s="1664" t="s">
        <v>3653</v>
      </c>
      <c r="B4641" s="1664"/>
      <c r="C4641" s="1664"/>
      <c r="D4641" s="1664"/>
      <c r="E4641" s="1664"/>
      <c r="F4641" s="1664"/>
      <c r="G4641" s="1664"/>
      <c r="H4641" s="1664"/>
      <c r="I4641" s="1664"/>
      <c r="J4641" s="1664"/>
      <c r="K4641" s="1664"/>
      <c r="L4641" s="1664"/>
      <c r="M4641" s="738"/>
    </row>
    <row r="4642" spans="1:13" s="503" customFormat="1" ht="15">
      <c r="A4642" s="620" t="s">
        <v>910</v>
      </c>
      <c r="B4642" s="621" t="s">
        <v>1029</v>
      </c>
      <c r="C4642" s="620" t="s">
        <v>1030</v>
      </c>
      <c r="D4642" s="620" t="s">
        <v>1030</v>
      </c>
      <c r="E4642" s="620" t="s">
        <v>1031</v>
      </c>
      <c r="F4642" s="1657" t="s">
        <v>1032</v>
      </c>
      <c r="G4642" s="1658"/>
      <c r="H4642" s="622" t="s">
        <v>1033</v>
      </c>
      <c r="I4642" s="623" t="s">
        <v>1034</v>
      </c>
      <c r="J4642" s="620" t="s">
        <v>1035</v>
      </c>
      <c r="K4642" s="620" t="s">
        <v>1036</v>
      </c>
      <c r="L4642" s="620" t="s">
        <v>1037</v>
      </c>
      <c r="M4642" s="624" t="s">
        <v>1038</v>
      </c>
    </row>
    <row r="4643" spans="1:13" s="503" customFormat="1" ht="15">
      <c r="A4643" s="625"/>
      <c r="B4643" s="626" t="s">
        <v>1039</v>
      </c>
      <c r="C4643" s="625" t="s">
        <v>1040</v>
      </c>
      <c r="D4643" s="625" t="s">
        <v>1041</v>
      </c>
      <c r="E4643" s="625" t="s">
        <v>1042</v>
      </c>
      <c r="F4643" s="1659" t="s">
        <v>1043</v>
      </c>
      <c r="G4643" s="1660"/>
      <c r="H4643" s="627" t="s">
        <v>1044</v>
      </c>
      <c r="I4643" s="625" t="s">
        <v>6</v>
      </c>
      <c r="J4643" s="628" t="s">
        <v>1045</v>
      </c>
      <c r="K4643" s="629" t="s">
        <v>1046</v>
      </c>
      <c r="L4643" s="625" t="s">
        <v>1047</v>
      </c>
      <c r="M4643" s="628" t="s">
        <v>1048</v>
      </c>
    </row>
    <row r="4644" spans="1:13" s="503" customFormat="1" ht="15">
      <c r="A4644" s="625"/>
      <c r="B4644" s="626" t="s">
        <v>1049</v>
      </c>
      <c r="C4644" s="625"/>
      <c r="D4644" s="625"/>
      <c r="E4644" s="625"/>
      <c r="F4644" s="630" t="s">
        <v>1050</v>
      </c>
      <c r="G4644" s="630" t="s">
        <v>1051</v>
      </c>
      <c r="H4644" s="631" t="s">
        <v>1052</v>
      </c>
      <c r="I4644" s="629" t="s">
        <v>1053</v>
      </c>
      <c r="J4644" s="625" t="s">
        <v>6</v>
      </c>
      <c r="K4644" s="629"/>
      <c r="L4644" s="625" t="s">
        <v>1054</v>
      </c>
      <c r="M4644" s="632"/>
    </row>
    <row r="4645" spans="1:13" s="503" customFormat="1" ht="15">
      <c r="A4645" s="670"/>
      <c r="B4645" s="967"/>
      <c r="C4645" s="670"/>
      <c r="D4645" s="670"/>
      <c r="E4645" s="670"/>
      <c r="F4645" s="633" t="s">
        <v>1055</v>
      </c>
      <c r="G4645" s="634" t="s">
        <v>1055</v>
      </c>
      <c r="H4645" s="628" t="s">
        <v>1056</v>
      </c>
      <c r="I4645" s="629" t="s">
        <v>1057</v>
      </c>
      <c r="J4645" s="625" t="s">
        <v>1058</v>
      </c>
      <c r="K4645" s="635"/>
      <c r="L4645" s="1028" t="s">
        <v>1059</v>
      </c>
      <c r="M4645" s="1029"/>
    </row>
    <row r="4646" spans="1:13" s="503" customFormat="1" ht="140.25">
      <c r="A4646" s="640">
        <v>5</v>
      </c>
      <c r="B4646" s="693" t="s">
        <v>3675</v>
      </c>
      <c r="C4646" s="693" t="s">
        <v>3676</v>
      </c>
      <c r="D4646" s="695" t="s">
        <v>3677</v>
      </c>
      <c r="E4646" s="695" t="s">
        <v>3678</v>
      </c>
      <c r="F4646" s="721" t="s">
        <v>1077</v>
      </c>
      <c r="G4646" s="721"/>
      <c r="H4646" s="722"/>
      <c r="I4646" s="721">
        <v>6</v>
      </c>
      <c r="J4646" s="721"/>
      <c r="K4646" s="721">
        <v>6</v>
      </c>
      <c r="L4646" s="721"/>
      <c r="M4646" s="693" t="s">
        <v>3679</v>
      </c>
    </row>
    <row r="4647" spans="1:13" s="503" customFormat="1" ht="114.75">
      <c r="A4647" s="640">
        <v>6</v>
      </c>
      <c r="B4647" s="693" t="s">
        <v>3680</v>
      </c>
      <c r="C4647" s="693" t="s">
        <v>3681</v>
      </c>
      <c r="D4647" s="695" t="s">
        <v>3682</v>
      </c>
      <c r="E4647" s="695" t="s">
        <v>3683</v>
      </c>
      <c r="F4647" s="721">
        <v>1</v>
      </c>
      <c r="G4647" s="721"/>
      <c r="H4647" s="722"/>
      <c r="I4647" s="721">
        <v>1</v>
      </c>
      <c r="J4647" s="721"/>
      <c r="K4647" s="721">
        <v>1</v>
      </c>
      <c r="L4647" s="721"/>
      <c r="M4647" s="693" t="s">
        <v>3684</v>
      </c>
    </row>
    <row r="4648" spans="1:13" s="503" customFormat="1" ht="114.75">
      <c r="A4648" s="640">
        <v>7</v>
      </c>
      <c r="B4648" s="693" t="s">
        <v>3685</v>
      </c>
      <c r="C4648" s="695" t="s">
        <v>3686</v>
      </c>
      <c r="D4648" s="695" t="s">
        <v>3687</v>
      </c>
      <c r="E4648" s="695" t="s">
        <v>3688</v>
      </c>
      <c r="F4648" s="721">
        <v>2</v>
      </c>
      <c r="G4648" s="721"/>
      <c r="H4648" s="722">
        <v>4</v>
      </c>
      <c r="I4648" s="721">
        <v>13</v>
      </c>
      <c r="J4648" s="721">
        <v>20</v>
      </c>
      <c r="K4648" s="721">
        <v>8</v>
      </c>
      <c r="L4648" s="721"/>
      <c r="M4648" s="693" t="s">
        <v>3689</v>
      </c>
    </row>
    <row r="4649" spans="1:13" s="503" customFormat="1" ht="15">
      <c r="A4649" s="748"/>
      <c r="B4649" s="748"/>
      <c r="C4649" s="748"/>
      <c r="D4649" s="748"/>
      <c r="E4649" s="748"/>
      <c r="F4649" s="748"/>
      <c r="G4649" s="748"/>
      <c r="H4649" s="748"/>
      <c r="I4649" s="748"/>
      <c r="J4649" s="748"/>
      <c r="K4649" s="748"/>
      <c r="L4649" s="748"/>
      <c r="M4649" s="748"/>
    </row>
    <row r="4650" spans="1:13" s="503" customFormat="1" ht="15">
      <c r="A4650" s="748"/>
      <c r="B4650" s="748"/>
      <c r="C4650" s="748"/>
      <c r="D4650" s="748"/>
      <c r="E4650" s="748"/>
      <c r="F4650" s="748"/>
      <c r="G4650" s="748"/>
      <c r="H4650" s="748"/>
      <c r="I4650" s="748"/>
      <c r="J4650" s="748"/>
      <c r="K4650" s="748"/>
      <c r="L4650" s="748"/>
      <c r="M4650" s="748"/>
    </row>
    <row r="4651" spans="1:13" s="503" customFormat="1" ht="15">
      <c r="A4651" s="748"/>
      <c r="B4651" s="748"/>
      <c r="C4651" s="748"/>
      <c r="D4651" s="748"/>
      <c r="E4651" s="748"/>
      <c r="F4651" s="748"/>
      <c r="G4651" s="748"/>
      <c r="H4651" s="748"/>
      <c r="I4651" s="748"/>
      <c r="J4651" s="748"/>
      <c r="K4651" s="748"/>
      <c r="L4651" s="748"/>
      <c r="M4651" s="748"/>
    </row>
    <row r="4652" spans="1:13" s="503" customFormat="1" ht="15">
      <c r="A4652" s="748"/>
      <c r="B4652" s="748"/>
      <c r="C4652" s="748"/>
      <c r="D4652" s="748"/>
      <c r="E4652" s="748"/>
      <c r="F4652" s="748"/>
      <c r="G4652" s="748"/>
      <c r="H4652" s="748"/>
      <c r="I4652" s="748"/>
      <c r="J4652" s="748"/>
      <c r="K4652" s="748"/>
      <c r="L4652" s="748"/>
      <c r="M4652" s="748"/>
    </row>
    <row r="4653" spans="1:13" s="503" customFormat="1" ht="15">
      <c r="A4653" s="725"/>
      <c r="B4653" s="725"/>
      <c r="C4653" s="725"/>
      <c r="D4653" s="725"/>
      <c r="E4653" s="725"/>
      <c r="F4653" s="725"/>
      <c r="G4653" s="725"/>
      <c r="H4653" s="725"/>
      <c r="I4653" s="725"/>
      <c r="J4653" s="725"/>
      <c r="K4653" s="725"/>
      <c r="L4653" s="725"/>
      <c r="M4653" s="725"/>
    </row>
    <row r="4654" spans="1:13" s="503" customFormat="1" ht="15" customHeight="1">
      <c r="A4654" s="1701" t="s">
        <v>907</v>
      </c>
      <c r="B4654" s="1701"/>
      <c r="C4654" s="1701"/>
      <c r="D4654" s="1701"/>
      <c r="E4654" s="1701"/>
      <c r="F4654" s="1701"/>
      <c r="G4654" s="1701"/>
      <c r="H4654" s="1701"/>
      <c r="I4654" s="1701"/>
      <c r="J4654" s="1701"/>
      <c r="K4654" s="1701"/>
      <c r="L4654" s="1701"/>
      <c r="M4654" s="1701"/>
    </row>
    <row r="4655" spans="1:13" s="503" customFormat="1" ht="15" customHeight="1">
      <c r="A4655" s="1702" t="s">
        <v>908</v>
      </c>
      <c r="B4655" s="1701"/>
      <c r="C4655" s="1701"/>
      <c r="D4655" s="1701"/>
      <c r="E4655" s="1701"/>
      <c r="F4655" s="1701"/>
      <c r="G4655" s="1701"/>
      <c r="H4655" s="1701"/>
      <c r="I4655" s="1701"/>
      <c r="J4655" s="1701"/>
      <c r="K4655" s="1701"/>
      <c r="L4655" s="1701"/>
      <c r="M4655" s="1701"/>
    </row>
    <row r="4656" spans="1:13" s="503" customFormat="1" ht="15">
      <c r="A4656" s="1655" t="s">
        <v>3468</v>
      </c>
      <c r="B4656" s="1655"/>
      <c r="C4656" s="1655"/>
      <c r="D4656" s="1655"/>
      <c r="E4656" s="1655"/>
      <c r="F4656" s="1655"/>
      <c r="G4656" s="1655"/>
      <c r="H4656" s="1655"/>
      <c r="I4656" s="1655"/>
      <c r="J4656" s="1655"/>
      <c r="K4656" s="1655"/>
      <c r="L4656" s="1655"/>
      <c r="M4656" s="738"/>
    </row>
    <row r="4657" spans="1:13" s="503" customFormat="1" ht="15">
      <c r="A4657" s="1690" t="s">
        <v>3652</v>
      </c>
      <c r="B4657" s="1690"/>
      <c r="C4657" s="1690"/>
      <c r="D4657" s="1690"/>
      <c r="E4657" s="1690"/>
      <c r="F4657" s="1690"/>
      <c r="G4657" s="1690"/>
      <c r="H4657" s="1690"/>
      <c r="I4657" s="1690"/>
      <c r="J4657" s="1690"/>
      <c r="K4657" s="1690"/>
      <c r="L4657" s="1690"/>
      <c r="M4657" s="738"/>
    </row>
    <row r="4658" spans="1:13" s="503" customFormat="1" ht="15">
      <c r="A4658" s="1664" t="s">
        <v>3653</v>
      </c>
      <c r="B4658" s="1664"/>
      <c r="C4658" s="1664"/>
      <c r="D4658" s="1664"/>
      <c r="E4658" s="1664"/>
      <c r="F4658" s="1664"/>
      <c r="G4658" s="1664"/>
      <c r="H4658" s="1664"/>
      <c r="I4658" s="1664"/>
      <c r="J4658" s="1664"/>
      <c r="K4658" s="1664"/>
      <c r="L4658" s="1664"/>
      <c r="M4658" s="738"/>
    </row>
    <row r="4659" spans="1:13" s="503" customFormat="1" ht="15">
      <c r="A4659" s="620" t="s">
        <v>910</v>
      </c>
      <c r="B4659" s="621" t="s">
        <v>1029</v>
      </c>
      <c r="C4659" s="620" t="s">
        <v>1030</v>
      </c>
      <c r="D4659" s="620" t="s">
        <v>1030</v>
      </c>
      <c r="E4659" s="620" t="s">
        <v>1031</v>
      </c>
      <c r="F4659" s="1657" t="s">
        <v>1032</v>
      </c>
      <c r="G4659" s="1658"/>
      <c r="H4659" s="622" t="s">
        <v>1033</v>
      </c>
      <c r="I4659" s="623" t="s">
        <v>1034</v>
      </c>
      <c r="J4659" s="620" t="s">
        <v>1035</v>
      </c>
      <c r="K4659" s="620" t="s">
        <v>1036</v>
      </c>
      <c r="L4659" s="620" t="s">
        <v>1037</v>
      </c>
      <c r="M4659" s="624" t="s">
        <v>1038</v>
      </c>
    </row>
    <row r="4660" spans="1:13" s="503" customFormat="1" ht="15">
      <c r="A4660" s="625"/>
      <c r="B4660" s="626" t="s">
        <v>1039</v>
      </c>
      <c r="C4660" s="625" t="s">
        <v>1040</v>
      </c>
      <c r="D4660" s="625" t="s">
        <v>1041</v>
      </c>
      <c r="E4660" s="625" t="s">
        <v>1042</v>
      </c>
      <c r="F4660" s="1659" t="s">
        <v>1043</v>
      </c>
      <c r="G4660" s="1660"/>
      <c r="H4660" s="627" t="s">
        <v>1044</v>
      </c>
      <c r="I4660" s="625" t="s">
        <v>6</v>
      </c>
      <c r="J4660" s="628" t="s">
        <v>1045</v>
      </c>
      <c r="K4660" s="629" t="s">
        <v>1046</v>
      </c>
      <c r="L4660" s="625" t="s">
        <v>1047</v>
      </c>
      <c r="M4660" s="628" t="s">
        <v>1048</v>
      </c>
    </row>
    <row r="4661" spans="1:13" s="503" customFormat="1" ht="15">
      <c r="A4661" s="625"/>
      <c r="B4661" s="626" t="s">
        <v>1049</v>
      </c>
      <c r="C4661" s="625"/>
      <c r="D4661" s="625"/>
      <c r="E4661" s="625"/>
      <c r="F4661" s="630" t="s">
        <v>1050</v>
      </c>
      <c r="G4661" s="630" t="s">
        <v>1051</v>
      </c>
      <c r="H4661" s="631" t="s">
        <v>1052</v>
      </c>
      <c r="I4661" s="629" t="s">
        <v>1053</v>
      </c>
      <c r="J4661" s="625" t="s">
        <v>6</v>
      </c>
      <c r="K4661" s="629"/>
      <c r="L4661" s="625" t="s">
        <v>1054</v>
      </c>
      <c r="M4661" s="632"/>
    </row>
    <row r="4662" spans="1:13" s="503" customFormat="1" ht="15">
      <c r="A4662" s="670"/>
      <c r="B4662" s="967"/>
      <c r="C4662" s="670"/>
      <c r="D4662" s="670"/>
      <c r="E4662" s="670"/>
      <c r="F4662" s="633" t="s">
        <v>1055</v>
      </c>
      <c r="G4662" s="634" t="s">
        <v>1055</v>
      </c>
      <c r="H4662" s="628" t="s">
        <v>1056</v>
      </c>
      <c r="I4662" s="629" t="s">
        <v>1057</v>
      </c>
      <c r="J4662" s="625" t="s">
        <v>1058</v>
      </c>
      <c r="K4662" s="635"/>
      <c r="L4662" s="1028" t="s">
        <v>1059</v>
      </c>
      <c r="M4662" s="1029"/>
    </row>
    <row r="4663" spans="1:13" s="503" customFormat="1" ht="165.75">
      <c r="A4663" s="640">
        <v>8</v>
      </c>
      <c r="B4663" s="710" t="s">
        <v>3690</v>
      </c>
      <c r="C4663" s="693" t="s">
        <v>3691</v>
      </c>
      <c r="D4663" s="701" t="s">
        <v>3692</v>
      </c>
      <c r="E4663" s="1003" t="s">
        <v>3693</v>
      </c>
      <c r="F4663" s="721">
        <v>3</v>
      </c>
      <c r="G4663" s="721"/>
      <c r="H4663" s="722">
        <v>2</v>
      </c>
      <c r="I4663" s="721">
        <v>6.8</v>
      </c>
      <c r="J4663" s="721">
        <v>6</v>
      </c>
      <c r="K4663" s="721">
        <v>4.8</v>
      </c>
      <c r="L4663" s="721"/>
      <c r="M4663" s="693" t="s">
        <v>3694</v>
      </c>
    </row>
    <row r="4664" spans="1:13" s="503" customFormat="1" ht="204">
      <c r="A4664" s="640">
        <v>9</v>
      </c>
      <c r="B4664" s="704" t="s">
        <v>3695</v>
      </c>
      <c r="C4664" s="693" t="s">
        <v>3696</v>
      </c>
      <c r="D4664" s="694" t="s">
        <v>3697</v>
      </c>
      <c r="E4664" s="695" t="s">
        <v>3698</v>
      </c>
      <c r="F4664" s="721">
        <v>34</v>
      </c>
      <c r="G4664" s="721"/>
      <c r="H4664" s="722">
        <v>100</v>
      </c>
      <c r="I4664" s="721">
        <v>134</v>
      </c>
      <c r="J4664" s="721">
        <v>200</v>
      </c>
      <c r="K4664" s="721">
        <v>26</v>
      </c>
      <c r="L4664" s="721"/>
      <c r="M4664" s="693" t="s">
        <v>3699</v>
      </c>
    </row>
    <row r="4665" spans="1:13" s="503" customFormat="1" ht="51">
      <c r="A4665" s="640">
        <v>10</v>
      </c>
      <c r="B4665" s="704" t="s">
        <v>3700</v>
      </c>
      <c r="C4665" s="693" t="s">
        <v>3701</v>
      </c>
      <c r="D4665" s="694" t="s">
        <v>3702</v>
      </c>
      <c r="E4665" s="695" t="s">
        <v>3703</v>
      </c>
      <c r="F4665" s="721" t="s">
        <v>1077</v>
      </c>
      <c r="G4665" s="721"/>
      <c r="H4665" s="721">
        <v>5</v>
      </c>
      <c r="I4665" s="721">
        <v>7</v>
      </c>
      <c r="J4665" s="721">
        <v>10</v>
      </c>
      <c r="K4665" s="721">
        <v>2</v>
      </c>
      <c r="L4665" s="721"/>
      <c r="M4665" s="693" t="s">
        <v>3704</v>
      </c>
    </row>
    <row r="4666" spans="1:13" s="503" customFormat="1" ht="15">
      <c r="A4666" s="748"/>
      <c r="B4666" s="748"/>
      <c r="C4666" s="748"/>
      <c r="D4666" s="748"/>
      <c r="E4666" s="748"/>
      <c r="F4666" s="748"/>
      <c r="G4666" s="748"/>
      <c r="H4666" s="748"/>
      <c r="I4666" s="748"/>
      <c r="J4666" s="748"/>
      <c r="K4666" s="748"/>
      <c r="L4666" s="748"/>
      <c r="M4666" s="748"/>
    </row>
    <row r="4667" spans="1:13" s="503" customFormat="1" ht="15">
      <c r="A4667" s="748"/>
      <c r="B4667" s="748"/>
      <c r="C4667" s="748"/>
      <c r="D4667" s="748"/>
      <c r="E4667" s="748"/>
      <c r="F4667" s="748"/>
      <c r="G4667" s="748"/>
      <c r="H4667" s="748"/>
      <c r="I4667" s="748"/>
      <c r="J4667" s="748"/>
      <c r="K4667" s="748"/>
      <c r="L4667" s="748"/>
      <c r="M4667" s="748"/>
    </row>
    <row r="4668" spans="1:13" s="503" customFormat="1" ht="15" customHeight="1">
      <c r="A4668" s="1701" t="s">
        <v>907</v>
      </c>
      <c r="B4668" s="1701"/>
      <c r="C4668" s="1701"/>
      <c r="D4668" s="1701"/>
      <c r="E4668" s="1701"/>
      <c r="F4668" s="1701"/>
      <c r="G4668" s="1701"/>
      <c r="H4668" s="1701"/>
      <c r="I4668" s="1701"/>
      <c r="J4668" s="1701"/>
      <c r="K4668" s="1701"/>
      <c r="L4668" s="1701"/>
      <c r="M4668" s="1701"/>
    </row>
    <row r="4669" spans="1:13" s="503" customFormat="1" ht="15" customHeight="1">
      <c r="A4669" s="1702" t="s">
        <v>908</v>
      </c>
      <c r="B4669" s="1701"/>
      <c r="C4669" s="1701"/>
      <c r="D4669" s="1701"/>
      <c r="E4669" s="1701"/>
      <c r="F4669" s="1701"/>
      <c r="G4669" s="1701"/>
      <c r="H4669" s="1701"/>
      <c r="I4669" s="1701"/>
      <c r="J4669" s="1701"/>
      <c r="K4669" s="1701"/>
      <c r="L4669" s="1701"/>
      <c r="M4669" s="1701"/>
    </row>
    <row r="4670" spans="1:13" s="503" customFormat="1" ht="15">
      <c r="A4670" s="1655" t="s">
        <v>3468</v>
      </c>
      <c r="B4670" s="1655"/>
      <c r="C4670" s="1655"/>
      <c r="D4670" s="1655"/>
      <c r="E4670" s="1655"/>
      <c r="F4670" s="1655"/>
      <c r="G4670" s="1655"/>
      <c r="H4670" s="1655"/>
      <c r="I4670" s="1655"/>
      <c r="J4670" s="1655"/>
      <c r="K4670" s="1655"/>
      <c r="L4670" s="1655"/>
      <c r="M4670" s="738"/>
    </row>
    <row r="4671" spans="1:13" s="503" customFormat="1" ht="15">
      <c r="A4671" s="1690" t="s">
        <v>3652</v>
      </c>
      <c r="B4671" s="1690"/>
      <c r="C4671" s="1690"/>
      <c r="D4671" s="1690"/>
      <c r="E4671" s="1690"/>
      <c r="F4671" s="1690"/>
      <c r="G4671" s="1690"/>
      <c r="H4671" s="1690"/>
      <c r="I4671" s="1690"/>
      <c r="J4671" s="1690"/>
      <c r="K4671" s="1690"/>
      <c r="L4671" s="1690"/>
      <c r="M4671" s="738"/>
    </row>
    <row r="4672" spans="1:13" s="503" customFormat="1" ht="15">
      <c r="A4672" s="1664" t="s">
        <v>3653</v>
      </c>
      <c r="B4672" s="1664"/>
      <c r="C4672" s="1664"/>
      <c r="D4672" s="1664"/>
      <c r="E4672" s="1664"/>
      <c r="F4672" s="1664"/>
      <c r="G4672" s="1664"/>
      <c r="H4672" s="1664"/>
      <c r="I4672" s="1664"/>
      <c r="J4672" s="1664"/>
      <c r="K4672" s="1664"/>
      <c r="L4672" s="1664"/>
      <c r="M4672" s="738"/>
    </row>
    <row r="4673" spans="1:13" s="503" customFormat="1" ht="15">
      <c r="A4673" s="620" t="s">
        <v>910</v>
      </c>
      <c r="B4673" s="621" t="s">
        <v>1029</v>
      </c>
      <c r="C4673" s="620" t="s">
        <v>1030</v>
      </c>
      <c r="D4673" s="620" t="s">
        <v>1030</v>
      </c>
      <c r="E4673" s="620" t="s">
        <v>1031</v>
      </c>
      <c r="F4673" s="1657" t="s">
        <v>1032</v>
      </c>
      <c r="G4673" s="1658"/>
      <c r="H4673" s="622" t="s">
        <v>1033</v>
      </c>
      <c r="I4673" s="623" t="s">
        <v>1034</v>
      </c>
      <c r="J4673" s="620" t="s">
        <v>1035</v>
      </c>
      <c r="K4673" s="620" t="s">
        <v>1036</v>
      </c>
      <c r="L4673" s="620" t="s">
        <v>1037</v>
      </c>
      <c r="M4673" s="624" t="s">
        <v>1038</v>
      </c>
    </row>
    <row r="4674" spans="1:13" s="503" customFormat="1" ht="15">
      <c r="A4674" s="625"/>
      <c r="B4674" s="626" t="s">
        <v>1039</v>
      </c>
      <c r="C4674" s="625" t="s">
        <v>1040</v>
      </c>
      <c r="D4674" s="625" t="s">
        <v>1041</v>
      </c>
      <c r="E4674" s="625" t="s">
        <v>1042</v>
      </c>
      <c r="F4674" s="1659" t="s">
        <v>1043</v>
      </c>
      <c r="G4674" s="1660"/>
      <c r="H4674" s="627" t="s">
        <v>1044</v>
      </c>
      <c r="I4674" s="625" t="s">
        <v>6</v>
      </c>
      <c r="J4674" s="628" t="s">
        <v>1045</v>
      </c>
      <c r="K4674" s="629" t="s">
        <v>1046</v>
      </c>
      <c r="L4674" s="625" t="s">
        <v>1047</v>
      </c>
      <c r="M4674" s="628" t="s">
        <v>1048</v>
      </c>
    </row>
    <row r="4675" spans="1:13" s="503" customFormat="1" ht="15">
      <c r="A4675" s="625"/>
      <c r="B4675" s="626" t="s">
        <v>1049</v>
      </c>
      <c r="C4675" s="625"/>
      <c r="D4675" s="625"/>
      <c r="E4675" s="625"/>
      <c r="F4675" s="630" t="s">
        <v>1050</v>
      </c>
      <c r="G4675" s="630" t="s">
        <v>1051</v>
      </c>
      <c r="H4675" s="631" t="s">
        <v>1052</v>
      </c>
      <c r="I4675" s="629" t="s">
        <v>1053</v>
      </c>
      <c r="J4675" s="625" t="s">
        <v>6</v>
      </c>
      <c r="K4675" s="629"/>
      <c r="L4675" s="625" t="s">
        <v>1054</v>
      </c>
      <c r="M4675" s="632"/>
    </row>
    <row r="4676" spans="1:13" s="503" customFormat="1" ht="15">
      <c r="A4676" s="670"/>
      <c r="B4676" s="967"/>
      <c r="C4676" s="670"/>
      <c r="D4676" s="670"/>
      <c r="E4676" s="670"/>
      <c r="F4676" s="633" t="s">
        <v>1055</v>
      </c>
      <c r="G4676" s="634" t="s">
        <v>1055</v>
      </c>
      <c r="H4676" s="628" t="s">
        <v>1056</v>
      </c>
      <c r="I4676" s="629" t="s">
        <v>1057</v>
      </c>
      <c r="J4676" s="625" t="s">
        <v>1058</v>
      </c>
      <c r="K4676" s="635"/>
      <c r="L4676" s="1028" t="s">
        <v>1059</v>
      </c>
      <c r="M4676" s="1029"/>
    </row>
    <row r="4677" spans="1:13" s="503" customFormat="1" ht="51">
      <c r="A4677" s="640">
        <v>11</v>
      </c>
      <c r="B4677" s="704" t="s">
        <v>3705</v>
      </c>
      <c r="C4677" s="693" t="s">
        <v>1485</v>
      </c>
      <c r="D4677" s="693" t="s">
        <v>3706</v>
      </c>
      <c r="E4677" s="695" t="s">
        <v>3707</v>
      </c>
      <c r="F4677" s="721" t="s">
        <v>1077</v>
      </c>
      <c r="G4677" s="721"/>
      <c r="H4677" s="721">
        <v>5</v>
      </c>
      <c r="I4677" s="721">
        <v>6</v>
      </c>
      <c r="J4677" s="721">
        <v>10</v>
      </c>
      <c r="K4677" s="721">
        <v>1</v>
      </c>
      <c r="L4677" s="721"/>
      <c r="M4677" s="693" t="s">
        <v>3708</v>
      </c>
    </row>
    <row r="4678" spans="1:13" s="503" customFormat="1" ht="51">
      <c r="A4678" s="640">
        <v>12</v>
      </c>
      <c r="B4678" s="704" t="s">
        <v>3700</v>
      </c>
      <c r="C4678" s="693" t="s">
        <v>3709</v>
      </c>
      <c r="D4678" s="694" t="s">
        <v>3710</v>
      </c>
      <c r="E4678" s="695" t="s">
        <v>3711</v>
      </c>
      <c r="F4678" s="721">
        <v>3</v>
      </c>
      <c r="G4678" s="721"/>
      <c r="H4678" s="721">
        <v>10</v>
      </c>
      <c r="I4678" s="721">
        <v>13</v>
      </c>
      <c r="J4678" s="721">
        <v>20</v>
      </c>
      <c r="K4678" s="721">
        <v>3</v>
      </c>
      <c r="L4678" s="721"/>
      <c r="M4678" s="693" t="s">
        <v>3712</v>
      </c>
    </row>
    <row r="4679" spans="1:13" s="503" customFormat="1" ht="102">
      <c r="A4679" s="640">
        <v>13</v>
      </c>
      <c r="B4679" s="704" t="s">
        <v>3713</v>
      </c>
      <c r="C4679" s="693" t="s">
        <v>3059</v>
      </c>
      <c r="D4679" s="695" t="s">
        <v>3714</v>
      </c>
      <c r="E4679" s="695" t="s">
        <v>3715</v>
      </c>
      <c r="F4679" s="721">
        <v>6</v>
      </c>
      <c r="G4679" s="721"/>
      <c r="H4679" s="721"/>
      <c r="I4679" s="721">
        <v>18</v>
      </c>
      <c r="J4679" s="721">
        <v>5</v>
      </c>
      <c r="K4679" s="721">
        <v>12</v>
      </c>
      <c r="L4679" s="721"/>
      <c r="M4679" s="693" t="s">
        <v>3716</v>
      </c>
    </row>
    <row r="4680" spans="1:13" s="503" customFormat="1" ht="76.5">
      <c r="A4680" s="640">
        <v>14</v>
      </c>
      <c r="B4680" s="704" t="s">
        <v>3717</v>
      </c>
      <c r="C4680" s="693" t="s">
        <v>2254</v>
      </c>
      <c r="D4680" s="694" t="s">
        <v>3718</v>
      </c>
      <c r="E4680" s="695" t="s">
        <v>3719</v>
      </c>
      <c r="F4680" s="721">
        <v>1</v>
      </c>
      <c r="G4680" s="721"/>
      <c r="H4680" s="721">
        <v>2</v>
      </c>
      <c r="I4680" s="721">
        <v>4</v>
      </c>
      <c r="J4680" s="721">
        <v>9</v>
      </c>
      <c r="K4680" s="721">
        <v>2</v>
      </c>
      <c r="L4680" s="721"/>
      <c r="M4680" s="693" t="s">
        <v>3720</v>
      </c>
    </row>
    <row r="4681" spans="1:13" s="503" customFormat="1" ht="15">
      <c r="A4681" s="574"/>
      <c r="B4681" s="1324"/>
      <c r="C4681" s="609" t="s">
        <v>6</v>
      </c>
      <c r="D4681" s="1325"/>
      <c r="E4681" s="1326"/>
      <c r="F4681" s="1327">
        <f>SUM(F4626:F4680)</f>
        <v>135</v>
      </c>
      <c r="G4681" s="1327">
        <f t="shared" ref="G4681:L4681" si="39">SUM(G4626:G4680)</f>
        <v>0</v>
      </c>
      <c r="H4681" s="1327">
        <f t="shared" si="39"/>
        <v>168</v>
      </c>
      <c r="I4681" s="1327">
        <f t="shared" si="39"/>
        <v>417.3</v>
      </c>
      <c r="J4681" s="1327">
        <f t="shared" si="39"/>
        <v>560</v>
      </c>
      <c r="K4681" s="1327">
        <f>SUM(K4626:K4680)</f>
        <v>234.3</v>
      </c>
      <c r="L4681" s="1327">
        <f t="shared" si="39"/>
        <v>0</v>
      </c>
      <c r="M4681" s="598"/>
    </row>
    <row r="4682" spans="1:13" s="503" customFormat="1" ht="15">
      <c r="A4682" s="748"/>
      <c r="B4682" s="748"/>
      <c r="C4682" s="748"/>
      <c r="D4682" s="748"/>
      <c r="E4682" s="748"/>
      <c r="F4682" s="748"/>
      <c r="G4682" s="748"/>
      <c r="H4682" s="748"/>
      <c r="I4682" s="748"/>
      <c r="J4682" s="748"/>
      <c r="K4682" s="748"/>
      <c r="L4682" s="748"/>
      <c r="M4682" s="748"/>
    </row>
    <row r="4683" spans="1:13" s="503" customFormat="1" ht="15">
      <c r="A4683" s="725"/>
      <c r="B4683" s="725"/>
      <c r="C4683" s="725"/>
      <c r="D4683" s="725"/>
      <c r="E4683" s="725"/>
      <c r="F4683" s="725"/>
      <c r="G4683" s="725"/>
      <c r="H4683" s="725"/>
      <c r="I4683" s="725"/>
      <c r="J4683" s="725"/>
      <c r="K4683" s="725"/>
      <c r="L4683" s="725"/>
      <c r="M4683" s="725"/>
    </row>
    <row r="4684" spans="1:13" s="503" customFormat="1" ht="15">
      <c r="A4684" s="725"/>
      <c r="B4684" s="725"/>
      <c r="C4684" s="725"/>
      <c r="D4684" s="725"/>
      <c r="E4684" s="725"/>
      <c r="F4684" s="725"/>
      <c r="G4684" s="725"/>
      <c r="H4684" s="725"/>
      <c r="I4684" s="725"/>
      <c r="J4684" s="725"/>
      <c r="K4684" s="725"/>
      <c r="L4684" s="725"/>
      <c r="M4684" s="725"/>
    </row>
    <row r="4685" spans="1:13" s="503" customFormat="1" ht="15">
      <c r="A4685" s="725"/>
      <c r="B4685" s="725"/>
      <c r="C4685" s="725"/>
      <c r="D4685" s="725"/>
      <c r="E4685" s="725"/>
      <c r="F4685" s="725"/>
      <c r="G4685" s="725"/>
      <c r="H4685" s="725"/>
      <c r="I4685" s="725"/>
      <c r="J4685" s="725"/>
      <c r="K4685" s="725"/>
      <c r="L4685" s="725"/>
      <c r="M4685" s="725"/>
    </row>
    <row r="4686" spans="1:13" s="503" customFormat="1" ht="15">
      <c r="A4686" s="725"/>
      <c r="B4686" s="725"/>
      <c r="C4686" s="725"/>
      <c r="D4686" s="725"/>
      <c r="E4686" s="725"/>
      <c r="F4686" s="725"/>
      <c r="G4686" s="725"/>
      <c r="H4686" s="725"/>
      <c r="I4686" s="725"/>
      <c r="J4686" s="725"/>
      <c r="K4686" s="725"/>
      <c r="L4686" s="725"/>
      <c r="M4686" s="725"/>
    </row>
    <row r="4687" spans="1:13" s="503" customFormat="1" ht="15">
      <c r="A4687" s="725"/>
      <c r="B4687" s="725"/>
      <c r="C4687" s="725"/>
      <c r="D4687" s="725"/>
      <c r="E4687" s="725"/>
      <c r="F4687" s="725"/>
      <c r="G4687" s="725"/>
      <c r="H4687" s="725"/>
      <c r="I4687" s="725"/>
      <c r="J4687" s="725"/>
      <c r="K4687" s="725"/>
      <c r="L4687" s="725"/>
      <c r="M4687" s="725"/>
    </row>
    <row r="4688" spans="1:13" s="503" customFormat="1" ht="15">
      <c r="A4688" s="725"/>
      <c r="B4688" s="725"/>
      <c r="C4688" s="725"/>
      <c r="D4688" s="725"/>
      <c r="E4688" s="725"/>
      <c r="F4688" s="725"/>
      <c r="G4688" s="725"/>
      <c r="H4688" s="725"/>
      <c r="I4688" s="725"/>
      <c r="J4688" s="725"/>
      <c r="K4688" s="725"/>
      <c r="L4688" s="725"/>
      <c r="M4688" s="725"/>
    </row>
    <row r="4689" spans="1:13" s="503" customFormat="1" ht="15">
      <c r="A4689" s="725"/>
      <c r="B4689" s="725"/>
      <c r="C4689" s="725"/>
      <c r="D4689" s="725"/>
      <c r="E4689" s="725"/>
      <c r="F4689" s="725"/>
      <c r="G4689" s="725"/>
      <c r="H4689" s="725"/>
      <c r="I4689" s="725"/>
      <c r="J4689" s="725"/>
      <c r="K4689" s="725"/>
      <c r="L4689" s="725"/>
      <c r="M4689" s="725"/>
    </row>
    <row r="4690" spans="1:13" s="503" customFormat="1" ht="15">
      <c r="A4690" s="725"/>
      <c r="B4690" s="725"/>
      <c r="C4690" s="725"/>
      <c r="D4690" s="725"/>
      <c r="E4690" s="725"/>
      <c r="F4690" s="725"/>
      <c r="G4690" s="725"/>
      <c r="H4690" s="725"/>
      <c r="I4690" s="725"/>
      <c r="J4690" s="725"/>
      <c r="K4690" s="725"/>
      <c r="L4690" s="725"/>
      <c r="M4690" s="725"/>
    </row>
    <row r="4691" spans="1:13" s="503" customFormat="1" ht="15">
      <c r="A4691" s="725"/>
      <c r="B4691" s="725"/>
      <c r="C4691" s="725"/>
      <c r="D4691" s="725"/>
      <c r="E4691" s="725"/>
      <c r="F4691" s="725"/>
      <c r="G4691" s="725"/>
      <c r="H4691" s="725"/>
      <c r="I4691" s="725"/>
      <c r="J4691" s="725"/>
      <c r="K4691" s="725"/>
      <c r="L4691" s="725"/>
      <c r="M4691" s="725"/>
    </row>
    <row r="4692" spans="1:13" s="503" customFormat="1" ht="15" customHeight="1">
      <c r="A4692" s="1676" t="s">
        <v>907</v>
      </c>
      <c r="B4692" s="1676"/>
      <c r="C4692" s="1676"/>
      <c r="D4692" s="1676"/>
      <c r="E4692" s="1676"/>
      <c r="F4692" s="1676"/>
      <c r="G4692" s="1676"/>
      <c r="H4692" s="1676"/>
      <c r="I4692" s="1676"/>
      <c r="J4692" s="1676"/>
      <c r="K4692" s="1676"/>
      <c r="L4692" s="1676"/>
      <c r="M4692" s="1676"/>
    </row>
    <row r="4693" spans="1:13" s="503" customFormat="1" ht="15" customHeight="1">
      <c r="A4693" s="1676" t="s">
        <v>908</v>
      </c>
      <c r="B4693" s="1676"/>
      <c r="C4693" s="1676"/>
      <c r="D4693" s="1676"/>
      <c r="E4693" s="1676"/>
      <c r="F4693" s="1676"/>
      <c r="G4693" s="1676"/>
      <c r="H4693" s="1676"/>
      <c r="I4693" s="1676"/>
      <c r="J4693" s="1676"/>
      <c r="K4693" s="1676"/>
      <c r="L4693" s="1676"/>
      <c r="M4693" s="1676"/>
    </row>
    <row r="4694" spans="1:13" s="503" customFormat="1" ht="15">
      <c r="A4694" s="1655" t="s">
        <v>3468</v>
      </c>
      <c r="B4694" s="1655"/>
      <c r="C4694" s="1655"/>
      <c r="D4694" s="1655"/>
      <c r="E4694" s="1655"/>
      <c r="F4694" s="1655"/>
      <c r="G4694" s="1655"/>
      <c r="H4694" s="1655"/>
      <c r="I4694" s="1655"/>
      <c r="J4694" s="1655"/>
      <c r="K4694" s="1655"/>
      <c r="L4694" s="1655"/>
      <c r="M4694" s="738"/>
    </row>
    <row r="4695" spans="1:13" s="503" customFormat="1" ht="15">
      <c r="A4695" s="1690" t="s">
        <v>3721</v>
      </c>
      <c r="B4695" s="1690"/>
      <c r="C4695" s="1690"/>
      <c r="D4695" s="1690"/>
      <c r="E4695" s="1690"/>
      <c r="F4695" s="1690"/>
      <c r="G4695" s="1690"/>
      <c r="H4695" s="1690"/>
      <c r="I4695" s="1690"/>
      <c r="J4695" s="1690"/>
      <c r="K4695" s="1690"/>
      <c r="L4695" s="1690"/>
      <c r="M4695" s="738"/>
    </row>
    <row r="4696" spans="1:13" s="503" customFormat="1" ht="15">
      <c r="A4696" s="1690" t="s">
        <v>3722</v>
      </c>
      <c r="B4696" s="1690"/>
      <c r="C4696" s="1690"/>
      <c r="D4696" s="1690"/>
      <c r="E4696" s="1690"/>
      <c r="F4696" s="1690"/>
      <c r="G4696" s="1690"/>
      <c r="H4696" s="1690"/>
      <c r="I4696" s="1690"/>
      <c r="J4696" s="1690"/>
      <c r="K4696" s="1690"/>
      <c r="L4696" s="1690"/>
      <c r="M4696" s="738"/>
    </row>
    <row r="4697" spans="1:13" s="503" customFormat="1" ht="15">
      <c r="A4697" s="620" t="s">
        <v>910</v>
      </c>
      <c r="B4697" s="621" t="s">
        <v>1029</v>
      </c>
      <c r="C4697" s="620" t="s">
        <v>1030</v>
      </c>
      <c r="D4697" s="620" t="s">
        <v>1030</v>
      </c>
      <c r="E4697" s="620" t="s">
        <v>1031</v>
      </c>
      <c r="F4697" s="1657" t="s">
        <v>1032</v>
      </c>
      <c r="G4697" s="1658"/>
      <c r="H4697" s="622" t="s">
        <v>1033</v>
      </c>
      <c r="I4697" s="623" t="s">
        <v>1034</v>
      </c>
      <c r="J4697" s="620" t="s">
        <v>1035</v>
      </c>
      <c r="K4697" s="620" t="s">
        <v>1036</v>
      </c>
      <c r="L4697" s="620" t="s">
        <v>1037</v>
      </c>
      <c r="M4697" s="624" t="s">
        <v>1038</v>
      </c>
    </row>
    <row r="4698" spans="1:13" s="503" customFormat="1" ht="15">
      <c r="A4698" s="625"/>
      <c r="B4698" s="626" t="s">
        <v>1039</v>
      </c>
      <c r="C4698" s="625" t="s">
        <v>1040</v>
      </c>
      <c r="D4698" s="625" t="s">
        <v>1041</v>
      </c>
      <c r="E4698" s="625" t="s">
        <v>1042</v>
      </c>
      <c r="F4698" s="1659" t="s">
        <v>1043</v>
      </c>
      <c r="G4698" s="1660"/>
      <c r="H4698" s="627" t="s">
        <v>1044</v>
      </c>
      <c r="I4698" s="625" t="s">
        <v>6</v>
      </c>
      <c r="J4698" s="628" t="s">
        <v>1045</v>
      </c>
      <c r="K4698" s="629" t="s">
        <v>1046</v>
      </c>
      <c r="L4698" s="625" t="s">
        <v>1047</v>
      </c>
      <c r="M4698" s="628" t="s">
        <v>1048</v>
      </c>
    </row>
    <row r="4699" spans="1:13" s="503" customFormat="1" ht="15">
      <c r="A4699" s="625"/>
      <c r="B4699" s="626" t="s">
        <v>1049</v>
      </c>
      <c r="C4699" s="625"/>
      <c r="D4699" s="625"/>
      <c r="E4699" s="625"/>
      <c r="F4699" s="630" t="s">
        <v>1050</v>
      </c>
      <c r="G4699" s="630" t="s">
        <v>1051</v>
      </c>
      <c r="H4699" s="631" t="s">
        <v>1052</v>
      </c>
      <c r="I4699" s="629" t="s">
        <v>1053</v>
      </c>
      <c r="J4699" s="625" t="s">
        <v>6</v>
      </c>
      <c r="K4699" s="629"/>
      <c r="L4699" s="625" t="s">
        <v>1054</v>
      </c>
      <c r="M4699" s="632"/>
    </row>
    <row r="4700" spans="1:13" s="503" customFormat="1" ht="15">
      <c r="A4700" s="670"/>
      <c r="B4700" s="967"/>
      <c r="C4700" s="670"/>
      <c r="D4700" s="670"/>
      <c r="E4700" s="670"/>
      <c r="F4700" s="1024" t="s">
        <v>1055</v>
      </c>
      <c r="G4700" s="1025" t="s">
        <v>1055</v>
      </c>
      <c r="H4700" s="671" t="s">
        <v>1056</v>
      </c>
      <c r="I4700" s="1026" t="s">
        <v>1057</v>
      </c>
      <c r="J4700" s="670" t="s">
        <v>1058</v>
      </c>
      <c r="K4700" s="1027"/>
      <c r="L4700" s="1028" t="s">
        <v>1059</v>
      </c>
      <c r="M4700" s="1029"/>
    </row>
    <row r="4701" spans="1:13" s="503" customFormat="1" ht="89.25">
      <c r="A4701" s="739">
        <v>1</v>
      </c>
      <c r="B4701" s="739" t="s">
        <v>3723</v>
      </c>
      <c r="C4701" s="739" t="s">
        <v>3724</v>
      </c>
      <c r="D4701" s="852" t="s">
        <v>3725</v>
      </c>
      <c r="E4701" s="693" t="s">
        <v>3726</v>
      </c>
      <c r="F4701" s="698">
        <v>1</v>
      </c>
      <c r="G4701" s="698"/>
      <c r="H4701" s="698">
        <v>9</v>
      </c>
      <c r="I4701" s="698">
        <v>12</v>
      </c>
      <c r="J4701" s="698">
        <v>22</v>
      </c>
      <c r="K4701" s="698">
        <v>5</v>
      </c>
      <c r="L4701" s="693" t="s">
        <v>1273</v>
      </c>
      <c r="M4701" s="693" t="s">
        <v>3727</v>
      </c>
    </row>
    <row r="4702" spans="1:13" s="503" customFormat="1" ht="63.75">
      <c r="A4702" s="743"/>
      <c r="B4702" s="743"/>
      <c r="C4702" s="743"/>
      <c r="D4702" s="852" t="s">
        <v>3728</v>
      </c>
      <c r="E4702" s="693" t="s">
        <v>3729</v>
      </c>
      <c r="F4702" s="698">
        <v>1</v>
      </c>
      <c r="G4702" s="698"/>
      <c r="H4702" s="698">
        <v>9</v>
      </c>
      <c r="I4702" s="698">
        <v>12</v>
      </c>
      <c r="J4702" s="698">
        <v>21</v>
      </c>
      <c r="K4702" s="698">
        <v>4</v>
      </c>
      <c r="L4702" s="693" t="s">
        <v>1273</v>
      </c>
      <c r="M4702" s="693" t="s">
        <v>3730</v>
      </c>
    </row>
    <row r="4703" spans="1:13" s="503" customFormat="1" ht="102">
      <c r="A4703" s="743">
        <v>2</v>
      </c>
      <c r="B4703" s="743" t="s">
        <v>3731</v>
      </c>
      <c r="C4703" s="743" t="s">
        <v>3732</v>
      </c>
      <c r="D4703" s="693" t="s">
        <v>3733</v>
      </c>
      <c r="E4703" s="693" t="s">
        <v>3734</v>
      </c>
      <c r="F4703" s="698">
        <v>4</v>
      </c>
      <c r="G4703" s="698"/>
      <c r="H4703" s="698">
        <v>10</v>
      </c>
      <c r="I4703" s="698">
        <v>16</v>
      </c>
      <c r="J4703" s="698">
        <v>27</v>
      </c>
      <c r="K4703" s="698">
        <v>5</v>
      </c>
      <c r="L4703" s="693" t="s">
        <v>1273</v>
      </c>
      <c r="M4703" s="693" t="s">
        <v>3735</v>
      </c>
    </row>
    <row r="4704" spans="1:13" s="503" customFormat="1" ht="114.75">
      <c r="A4704" s="693">
        <v>3</v>
      </c>
      <c r="B4704" s="743" t="s">
        <v>3731</v>
      </c>
      <c r="C4704" s="693" t="s">
        <v>3736</v>
      </c>
      <c r="D4704" s="693" t="s">
        <v>3737</v>
      </c>
      <c r="E4704" s="693" t="s">
        <v>3738</v>
      </c>
      <c r="F4704" s="698">
        <v>1</v>
      </c>
      <c r="G4704" s="698"/>
      <c r="H4704" s="698">
        <v>5</v>
      </c>
      <c r="I4704" s="698">
        <v>8</v>
      </c>
      <c r="J4704" s="698">
        <v>13</v>
      </c>
      <c r="K4704" s="698"/>
      <c r="L4704" s="693"/>
      <c r="M4704" s="693" t="s">
        <v>3739</v>
      </c>
    </row>
    <row r="4705" spans="1:13" s="503" customFormat="1" ht="76.5">
      <c r="A4705" s="693">
        <v>4</v>
      </c>
      <c r="B4705" s="693" t="s">
        <v>3740</v>
      </c>
      <c r="C4705" s="693" t="s">
        <v>3741</v>
      </c>
      <c r="D4705" s="693" t="s">
        <v>3742</v>
      </c>
      <c r="E4705" s="693" t="s">
        <v>3743</v>
      </c>
      <c r="F4705" s="698" t="s">
        <v>1077</v>
      </c>
      <c r="G4705" s="698"/>
      <c r="H4705" s="698">
        <v>3</v>
      </c>
      <c r="I4705" s="698">
        <v>5</v>
      </c>
      <c r="J4705" s="698">
        <v>8</v>
      </c>
      <c r="K4705" s="698"/>
      <c r="L4705" s="693"/>
      <c r="M4705" s="693" t="s">
        <v>3744</v>
      </c>
    </row>
    <row r="4706" spans="1:13" s="503" customFormat="1" ht="15" customHeight="1">
      <c r="A4706" s="1676" t="s">
        <v>907</v>
      </c>
      <c r="B4706" s="1676"/>
      <c r="C4706" s="1676"/>
      <c r="D4706" s="1676"/>
      <c r="E4706" s="1676"/>
      <c r="F4706" s="1676"/>
      <c r="G4706" s="1676"/>
      <c r="H4706" s="1676"/>
      <c r="I4706" s="1676"/>
      <c r="J4706" s="1676"/>
      <c r="K4706" s="1676"/>
      <c r="L4706" s="1676"/>
      <c r="M4706" s="1676"/>
    </row>
    <row r="4707" spans="1:13" s="503" customFormat="1" ht="15" customHeight="1">
      <c r="A4707" s="1676" t="s">
        <v>908</v>
      </c>
      <c r="B4707" s="1676"/>
      <c r="C4707" s="1676"/>
      <c r="D4707" s="1676"/>
      <c r="E4707" s="1676"/>
      <c r="F4707" s="1676"/>
      <c r="G4707" s="1676"/>
      <c r="H4707" s="1676"/>
      <c r="I4707" s="1676"/>
      <c r="J4707" s="1676"/>
      <c r="K4707" s="1676"/>
      <c r="L4707" s="1676"/>
      <c r="M4707" s="1676"/>
    </row>
    <row r="4708" spans="1:13" s="503" customFormat="1" ht="15">
      <c r="A4708" s="1655" t="s">
        <v>3468</v>
      </c>
      <c r="B4708" s="1655"/>
      <c r="C4708" s="1655"/>
      <c r="D4708" s="1655"/>
      <c r="E4708" s="1655"/>
      <c r="F4708" s="1655"/>
      <c r="G4708" s="1655"/>
      <c r="H4708" s="1655"/>
      <c r="I4708" s="1655"/>
      <c r="J4708" s="1655"/>
      <c r="K4708" s="1655"/>
      <c r="L4708" s="1655"/>
      <c r="M4708" s="738"/>
    </row>
    <row r="4709" spans="1:13" s="503" customFormat="1" ht="15">
      <c r="A4709" s="1690" t="s">
        <v>3721</v>
      </c>
      <c r="B4709" s="1690"/>
      <c r="C4709" s="1690"/>
      <c r="D4709" s="1690"/>
      <c r="E4709" s="1690"/>
      <c r="F4709" s="1690"/>
      <c r="G4709" s="1690"/>
      <c r="H4709" s="1690"/>
      <c r="I4709" s="1690"/>
      <c r="J4709" s="1690"/>
      <c r="K4709" s="1690"/>
      <c r="L4709" s="1690"/>
      <c r="M4709" s="738"/>
    </row>
    <row r="4710" spans="1:13" s="503" customFormat="1" ht="15">
      <c r="A4710" s="1690" t="s">
        <v>3722</v>
      </c>
      <c r="B4710" s="1690"/>
      <c r="C4710" s="1690"/>
      <c r="D4710" s="1690"/>
      <c r="E4710" s="1690"/>
      <c r="F4710" s="1690"/>
      <c r="G4710" s="1690"/>
      <c r="H4710" s="1690"/>
      <c r="I4710" s="1690"/>
      <c r="J4710" s="1690"/>
      <c r="K4710" s="1690"/>
      <c r="L4710" s="1690"/>
      <c r="M4710" s="738"/>
    </row>
    <row r="4711" spans="1:13" s="503" customFormat="1" ht="15">
      <c r="A4711" s="620" t="s">
        <v>910</v>
      </c>
      <c r="B4711" s="621" t="s">
        <v>1029</v>
      </c>
      <c r="C4711" s="620" t="s">
        <v>1030</v>
      </c>
      <c r="D4711" s="620" t="s">
        <v>1030</v>
      </c>
      <c r="E4711" s="620" t="s">
        <v>1031</v>
      </c>
      <c r="F4711" s="1657" t="s">
        <v>1032</v>
      </c>
      <c r="G4711" s="1658"/>
      <c r="H4711" s="622" t="s">
        <v>1033</v>
      </c>
      <c r="I4711" s="623" t="s">
        <v>1034</v>
      </c>
      <c r="J4711" s="620" t="s">
        <v>1035</v>
      </c>
      <c r="K4711" s="620" t="s">
        <v>1036</v>
      </c>
      <c r="L4711" s="620" t="s">
        <v>1037</v>
      </c>
      <c r="M4711" s="624" t="s">
        <v>1038</v>
      </c>
    </row>
    <row r="4712" spans="1:13" s="503" customFormat="1" ht="15">
      <c r="A4712" s="625"/>
      <c r="B4712" s="626" t="s">
        <v>1039</v>
      </c>
      <c r="C4712" s="625" t="s">
        <v>1040</v>
      </c>
      <c r="D4712" s="625" t="s">
        <v>1041</v>
      </c>
      <c r="E4712" s="625" t="s">
        <v>1042</v>
      </c>
      <c r="F4712" s="1659" t="s">
        <v>1043</v>
      </c>
      <c r="G4712" s="1660"/>
      <c r="H4712" s="627" t="s">
        <v>1044</v>
      </c>
      <c r="I4712" s="625" t="s">
        <v>6</v>
      </c>
      <c r="J4712" s="628" t="s">
        <v>1045</v>
      </c>
      <c r="K4712" s="629" t="s">
        <v>1046</v>
      </c>
      <c r="L4712" s="625" t="s">
        <v>1047</v>
      </c>
      <c r="M4712" s="628" t="s">
        <v>1048</v>
      </c>
    </row>
    <row r="4713" spans="1:13" s="503" customFormat="1" ht="15">
      <c r="A4713" s="625"/>
      <c r="B4713" s="626" t="s">
        <v>1049</v>
      </c>
      <c r="C4713" s="625"/>
      <c r="D4713" s="625"/>
      <c r="E4713" s="625"/>
      <c r="F4713" s="630" t="s">
        <v>1050</v>
      </c>
      <c r="G4713" s="630" t="s">
        <v>1051</v>
      </c>
      <c r="H4713" s="631" t="s">
        <v>1052</v>
      </c>
      <c r="I4713" s="629" t="s">
        <v>1053</v>
      </c>
      <c r="J4713" s="625" t="s">
        <v>6</v>
      </c>
      <c r="K4713" s="629"/>
      <c r="L4713" s="625" t="s">
        <v>1054</v>
      </c>
      <c r="M4713" s="632"/>
    </row>
    <row r="4714" spans="1:13" s="503" customFormat="1" ht="15">
      <c r="A4714" s="670"/>
      <c r="B4714" s="967"/>
      <c r="C4714" s="670"/>
      <c r="D4714" s="670"/>
      <c r="E4714" s="670"/>
      <c r="F4714" s="1024" t="s">
        <v>1055</v>
      </c>
      <c r="G4714" s="1025" t="s">
        <v>1055</v>
      </c>
      <c r="H4714" s="671" t="s">
        <v>1056</v>
      </c>
      <c r="I4714" s="1026" t="s">
        <v>1057</v>
      </c>
      <c r="J4714" s="670" t="s">
        <v>1058</v>
      </c>
      <c r="K4714" s="1027"/>
      <c r="L4714" s="1028" t="s">
        <v>1059</v>
      </c>
      <c r="M4714" s="1029"/>
    </row>
    <row r="4715" spans="1:13" s="503" customFormat="1" ht="76.5">
      <c r="A4715" s="693">
        <v>5</v>
      </c>
      <c r="B4715" s="693" t="s">
        <v>3740</v>
      </c>
      <c r="C4715" s="693" t="s">
        <v>3745</v>
      </c>
      <c r="D4715" s="693" t="s">
        <v>3746</v>
      </c>
      <c r="E4715" s="693" t="s">
        <v>3747</v>
      </c>
      <c r="F4715" s="698" t="s">
        <v>1077</v>
      </c>
      <c r="G4715" s="698"/>
      <c r="H4715" s="698">
        <v>20</v>
      </c>
      <c r="I4715" s="698">
        <v>22</v>
      </c>
      <c r="J4715" s="698">
        <v>49</v>
      </c>
      <c r="K4715" s="698">
        <v>7</v>
      </c>
      <c r="L4715" s="693" t="s">
        <v>1273</v>
      </c>
      <c r="M4715" s="693" t="s">
        <v>3748</v>
      </c>
    </row>
    <row r="4716" spans="1:13" s="503" customFormat="1" ht="51">
      <c r="A4716" s="693">
        <v>6</v>
      </c>
      <c r="B4716" s="693" t="s">
        <v>3740</v>
      </c>
      <c r="C4716" s="693" t="s">
        <v>3749</v>
      </c>
      <c r="D4716" s="693" t="s">
        <v>3750</v>
      </c>
      <c r="E4716" s="693" t="s">
        <v>3751</v>
      </c>
      <c r="F4716" s="698" t="s">
        <v>1077</v>
      </c>
      <c r="G4716" s="698"/>
      <c r="H4716" s="698">
        <v>5</v>
      </c>
      <c r="I4716" s="698">
        <v>8</v>
      </c>
      <c r="J4716" s="698">
        <v>13</v>
      </c>
      <c r="K4716" s="698"/>
      <c r="L4716" s="693"/>
      <c r="M4716" s="693" t="s">
        <v>3752</v>
      </c>
    </row>
    <row r="4717" spans="1:13" s="503" customFormat="1" ht="15.75" thickBot="1">
      <c r="A4717" s="1328"/>
      <c r="B4717" s="1329"/>
      <c r="C4717" s="1330" t="s">
        <v>6</v>
      </c>
      <c r="D4717" s="1331"/>
      <c r="E4717" s="1332"/>
      <c r="F4717" s="1333">
        <f>SUM(F4701:F4716)</f>
        <v>7</v>
      </c>
      <c r="G4717" s="1333">
        <f t="shared" ref="G4717:K4717" si="40">SUM(G4701:G4716)</f>
        <v>0</v>
      </c>
      <c r="H4717" s="1333">
        <f t="shared" si="40"/>
        <v>61</v>
      </c>
      <c r="I4717" s="1333">
        <f t="shared" si="40"/>
        <v>83</v>
      </c>
      <c r="J4717" s="1333">
        <f t="shared" si="40"/>
        <v>153</v>
      </c>
      <c r="K4717" s="1333">
        <f t="shared" si="40"/>
        <v>21</v>
      </c>
      <c r="L4717" s="1333"/>
      <c r="M4717" s="1334"/>
    </row>
    <row r="4718" spans="1:13" s="503" customFormat="1" ht="15">
      <c r="A4718" s="748"/>
      <c r="B4718" s="748"/>
      <c r="C4718" s="748"/>
      <c r="D4718" s="748"/>
      <c r="E4718" s="748"/>
      <c r="F4718" s="748"/>
      <c r="G4718" s="748"/>
      <c r="H4718" s="748"/>
      <c r="I4718" s="748"/>
      <c r="J4718" s="748"/>
      <c r="K4718" s="748"/>
      <c r="L4718" s="748"/>
      <c r="M4718" s="748"/>
    </row>
    <row r="4719" spans="1:13" s="503" customFormat="1" ht="15">
      <c r="A4719" s="748"/>
      <c r="B4719" s="748"/>
      <c r="C4719" s="748"/>
      <c r="D4719" s="748"/>
      <c r="E4719" s="748"/>
      <c r="F4719" s="748"/>
      <c r="G4719" s="748"/>
      <c r="H4719" s="748"/>
      <c r="I4719" s="748"/>
      <c r="J4719" s="748"/>
      <c r="K4719" s="748"/>
      <c r="L4719" s="748"/>
      <c r="M4719" s="748"/>
    </row>
    <row r="4720" spans="1:13" s="503" customFormat="1" ht="15">
      <c r="A4720" s="748"/>
      <c r="B4720" s="748"/>
      <c r="C4720" s="748"/>
      <c r="D4720" s="748"/>
      <c r="E4720" s="748"/>
      <c r="F4720" s="748"/>
      <c r="G4720" s="748"/>
      <c r="H4720" s="748"/>
      <c r="I4720" s="748"/>
      <c r="J4720" s="748"/>
      <c r="K4720" s="748"/>
      <c r="L4720" s="748"/>
      <c r="M4720" s="748"/>
    </row>
    <row r="4721" spans="1:13" s="503" customFormat="1" ht="15">
      <c r="A4721" s="748"/>
      <c r="B4721" s="748"/>
      <c r="C4721" s="748"/>
      <c r="D4721" s="748"/>
      <c r="E4721" s="748"/>
      <c r="F4721" s="748"/>
      <c r="G4721" s="748"/>
      <c r="H4721" s="748"/>
      <c r="I4721" s="748"/>
      <c r="J4721" s="748"/>
      <c r="K4721" s="748"/>
      <c r="L4721" s="748"/>
      <c r="M4721" s="748"/>
    </row>
    <row r="4722" spans="1:13" s="503" customFormat="1" ht="15">
      <c r="A4722" s="748"/>
      <c r="B4722" s="748"/>
      <c r="C4722" s="748"/>
      <c r="D4722" s="748"/>
      <c r="E4722" s="748"/>
      <c r="F4722" s="748"/>
      <c r="G4722" s="748"/>
      <c r="H4722" s="748"/>
      <c r="I4722" s="748"/>
      <c r="J4722" s="748"/>
      <c r="K4722" s="748"/>
      <c r="L4722" s="748"/>
      <c r="M4722" s="748"/>
    </row>
    <row r="4723" spans="1:13" s="503" customFormat="1" ht="15">
      <c r="A4723" s="748"/>
      <c r="B4723" s="748"/>
      <c r="C4723" s="748"/>
      <c r="D4723" s="748"/>
      <c r="E4723" s="748"/>
      <c r="F4723" s="748"/>
      <c r="G4723" s="748"/>
      <c r="H4723" s="748"/>
      <c r="I4723" s="748"/>
      <c r="J4723" s="748"/>
      <c r="K4723" s="748"/>
      <c r="L4723" s="748"/>
      <c r="M4723" s="748"/>
    </row>
    <row r="4724" spans="1:13" s="503" customFormat="1" ht="15">
      <c r="A4724" s="748"/>
      <c r="B4724" s="748"/>
      <c r="C4724" s="748"/>
      <c r="D4724" s="748"/>
      <c r="E4724" s="748"/>
      <c r="F4724" s="748"/>
      <c r="G4724" s="748"/>
      <c r="H4724" s="748"/>
      <c r="I4724" s="748"/>
      <c r="J4724" s="748"/>
      <c r="K4724" s="748"/>
      <c r="L4724" s="748"/>
      <c r="M4724" s="748"/>
    </row>
    <row r="4725" spans="1:13" s="503" customFormat="1" ht="15">
      <c r="A4725" s="748"/>
      <c r="B4725" s="748"/>
      <c r="C4725" s="748"/>
      <c r="D4725" s="748"/>
      <c r="E4725" s="748"/>
      <c r="F4725" s="748"/>
      <c r="G4725" s="748"/>
      <c r="H4725" s="748"/>
      <c r="I4725" s="748"/>
      <c r="J4725" s="748"/>
      <c r="K4725" s="748"/>
      <c r="L4725" s="748"/>
      <c r="M4725" s="748"/>
    </row>
    <row r="4726" spans="1:13" s="503" customFormat="1" ht="15">
      <c r="A4726" s="748"/>
      <c r="B4726" s="748"/>
      <c r="C4726" s="748"/>
      <c r="D4726" s="748"/>
      <c r="E4726" s="748"/>
      <c r="F4726" s="748"/>
      <c r="G4726" s="748"/>
      <c r="H4726" s="748"/>
      <c r="I4726" s="748"/>
      <c r="J4726" s="748"/>
      <c r="K4726" s="748"/>
      <c r="L4726" s="748"/>
      <c r="M4726" s="748"/>
    </row>
    <row r="4727" spans="1:13" s="503" customFormat="1" ht="15">
      <c r="A4727" s="748"/>
      <c r="B4727" s="748"/>
      <c r="C4727" s="748"/>
      <c r="D4727" s="748"/>
      <c r="E4727" s="748"/>
      <c r="F4727" s="748"/>
      <c r="G4727" s="748"/>
      <c r="H4727" s="748"/>
      <c r="I4727" s="748"/>
      <c r="J4727" s="748"/>
      <c r="K4727" s="748"/>
      <c r="L4727" s="748"/>
      <c r="M4727" s="748"/>
    </row>
    <row r="4728" spans="1:13" s="503" customFormat="1" ht="15">
      <c r="A4728" s="748"/>
      <c r="B4728" s="748"/>
      <c r="C4728" s="748"/>
      <c r="D4728" s="748"/>
      <c r="E4728" s="748"/>
      <c r="F4728" s="748"/>
      <c r="G4728" s="748"/>
      <c r="H4728" s="748"/>
      <c r="I4728" s="748"/>
      <c r="J4728" s="748"/>
      <c r="K4728" s="748"/>
      <c r="L4728" s="748"/>
      <c r="M4728" s="748"/>
    </row>
    <row r="4729" spans="1:13" s="503" customFormat="1" ht="15">
      <c r="A4729" s="748"/>
      <c r="B4729" s="748"/>
      <c r="C4729" s="748"/>
      <c r="D4729" s="748"/>
      <c r="E4729" s="748"/>
      <c r="F4729" s="748"/>
      <c r="G4729" s="748"/>
      <c r="H4729" s="748"/>
      <c r="I4729" s="748"/>
      <c r="J4729" s="748"/>
      <c r="K4729" s="748"/>
      <c r="L4729" s="748"/>
      <c r="M4729" s="748"/>
    </row>
    <row r="4730" spans="1:13" s="503" customFormat="1" ht="15">
      <c r="A4730" s="748"/>
      <c r="B4730" s="748"/>
      <c r="C4730" s="748"/>
      <c r="D4730" s="748"/>
      <c r="E4730" s="748"/>
      <c r="F4730" s="748"/>
      <c r="G4730" s="748"/>
      <c r="H4730" s="748"/>
      <c r="I4730" s="748"/>
      <c r="J4730" s="748"/>
      <c r="K4730" s="748"/>
      <c r="L4730" s="748"/>
      <c r="M4730" s="748"/>
    </row>
    <row r="4731" spans="1:13" s="503" customFormat="1" ht="15">
      <c r="A4731" s="748"/>
      <c r="B4731" s="748"/>
      <c r="C4731" s="748"/>
      <c r="D4731" s="748"/>
      <c r="E4731" s="748"/>
      <c r="F4731" s="748"/>
      <c r="G4731" s="748"/>
      <c r="H4731" s="748"/>
      <c r="I4731" s="748"/>
      <c r="J4731" s="748"/>
      <c r="K4731" s="748"/>
      <c r="L4731" s="748"/>
      <c r="M4731" s="748"/>
    </row>
    <row r="4732" spans="1:13" s="503" customFormat="1" ht="15">
      <c r="A4732" s="748"/>
      <c r="B4732" s="748"/>
      <c r="C4732" s="748"/>
      <c r="D4732" s="748"/>
      <c r="E4732" s="748"/>
      <c r="F4732" s="748"/>
      <c r="G4732" s="748"/>
      <c r="H4732" s="748"/>
      <c r="I4732" s="748"/>
      <c r="J4732" s="748"/>
      <c r="K4732" s="748"/>
      <c r="L4732" s="748"/>
      <c r="M4732" s="748"/>
    </row>
    <row r="4733" spans="1:13" s="503" customFormat="1" ht="15">
      <c r="A4733" s="748"/>
      <c r="B4733" s="748"/>
      <c r="C4733" s="748"/>
      <c r="D4733" s="748"/>
      <c r="E4733" s="748"/>
      <c r="F4733" s="748"/>
      <c r="G4733" s="748"/>
      <c r="H4733" s="748"/>
      <c r="I4733" s="748"/>
      <c r="J4733" s="748"/>
      <c r="K4733" s="748"/>
      <c r="L4733" s="748"/>
      <c r="M4733" s="748"/>
    </row>
    <row r="4734" spans="1:13" s="503" customFormat="1" ht="15">
      <c r="A4734" s="748"/>
      <c r="B4734" s="748"/>
      <c r="C4734" s="748"/>
      <c r="D4734" s="748"/>
      <c r="E4734" s="748"/>
      <c r="F4734" s="748"/>
      <c r="G4734" s="748"/>
      <c r="H4734" s="748"/>
      <c r="I4734" s="748"/>
      <c r="J4734" s="748"/>
      <c r="K4734" s="748"/>
      <c r="L4734" s="748"/>
      <c r="M4734" s="748"/>
    </row>
    <row r="4735" spans="1:13" s="503" customFormat="1" ht="15">
      <c r="A4735" s="748"/>
      <c r="B4735" s="748"/>
      <c r="C4735" s="748"/>
      <c r="D4735" s="748"/>
      <c r="E4735" s="748"/>
      <c r="F4735" s="748"/>
      <c r="G4735" s="748"/>
      <c r="H4735" s="748"/>
      <c r="I4735" s="748"/>
      <c r="J4735" s="748"/>
      <c r="K4735" s="748"/>
      <c r="L4735" s="748"/>
      <c r="M4735" s="748"/>
    </row>
    <row r="4736" spans="1:13" s="503" customFormat="1" ht="15">
      <c r="A4736" s="748"/>
      <c r="B4736" s="748"/>
      <c r="C4736" s="748"/>
      <c r="D4736" s="748"/>
      <c r="E4736" s="748"/>
      <c r="F4736" s="748"/>
      <c r="G4736" s="748"/>
      <c r="H4736" s="748"/>
      <c r="I4736" s="748"/>
      <c r="J4736" s="748"/>
      <c r="K4736" s="748"/>
      <c r="L4736" s="748"/>
      <c r="M4736" s="748"/>
    </row>
    <row r="4737" spans="1:13" s="503" customFormat="1" ht="15">
      <c r="A4737" s="748"/>
      <c r="B4737" s="748"/>
      <c r="C4737" s="748"/>
      <c r="D4737" s="748"/>
      <c r="E4737" s="748"/>
      <c r="F4737" s="748"/>
      <c r="G4737" s="748"/>
      <c r="H4737" s="748"/>
      <c r="I4737" s="748"/>
      <c r="J4737" s="748"/>
      <c r="K4737" s="748"/>
      <c r="L4737" s="748"/>
      <c r="M4737" s="748"/>
    </row>
    <row r="4738" spans="1:13" s="503" customFormat="1" ht="15" customHeight="1">
      <c r="A4738" s="1676" t="s">
        <v>907</v>
      </c>
      <c r="B4738" s="1676"/>
      <c r="C4738" s="1676"/>
      <c r="D4738" s="1676"/>
      <c r="E4738" s="1676"/>
      <c r="F4738" s="1676"/>
      <c r="G4738" s="1676"/>
      <c r="H4738" s="1676"/>
      <c r="I4738" s="1676"/>
      <c r="J4738" s="1676"/>
      <c r="K4738" s="1676"/>
      <c r="L4738" s="1676"/>
      <c r="M4738" s="1676"/>
    </row>
    <row r="4739" spans="1:13" s="503" customFormat="1" ht="15" customHeight="1">
      <c r="A4739" s="1697" t="s">
        <v>908</v>
      </c>
      <c r="B4739" s="1676"/>
      <c r="C4739" s="1676"/>
      <c r="D4739" s="1676"/>
      <c r="E4739" s="1676"/>
      <c r="F4739" s="1676"/>
      <c r="G4739" s="1676"/>
      <c r="H4739" s="1676"/>
      <c r="I4739" s="1676"/>
      <c r="J4739" s="1676"/>
      <c r="K4739" s="1676"/>
      <c r="L4739" s="1676"/>
      <c r="M4739" s="1676"/>
    </row>
    <row r="4740" spans="1:13" s="503" customFormat="1" ht="15">
      <c r="A4740" s="1655" t="s">
        <v>3468</v>
      </c>
      <c r="B4740" s="1655"/>
      <c r="C4740" s="1655"/>
      <c r="D4740" s="1655"/>
      <c r="E4740" s="1655"/>
      <c r="F4740" s="1655"/>
      <c r="G4740" s="1655"/>
      <c r="H4740" s="1655"/>
      <c r="I4740" s="1655"/>
      <c r="J4740" s="1655"/>
      <c r="K4740" s="1655"/>
      <c r="L4740" s="1655"/>
      <c r="M4740" s="738"/>
    </row>
    <row r="4741" spans="1:13" s="503" customFormat="1" ht="15">
      <c r="A4741" s="1690" t="s">
        <v>3753</v>
      </c>
      <c r="B4741" s="1690"/>
      <c r="C4741" s="1690"/>
      <c r="D4741" s="1690"/>
      <c r="E4741" s="1690"/>
      <c r="F4741" s="1690"/>
      <c r="G4741" s="1690"/>
      <c r="H4741" s="1690"/>
      <c r="I4741" s="1690"/>
      <c r="J4741" s="1690"/>
      <c r="K4741" s="1690"/>
      <c r="L4741" s="1690"/>
      <c r="M4741" s="738"/>
    </row>
    <row r="4742" spans="1:13" s="503" customFormat="1" ht="15">
      <c r="A4742" s="1664" t="s">
        <v>3754</v>
      </c>
      <c r="B4742" s="1664"/>
      <c r="C4742" s="1664"/>
      <c r="D4742" s="1664"/>
      <c r="E4742" s="1664"/>
      <c r="F4742" s="1664"/>
      <c r="G4742" s="1664"/>
      <c r="H4742" s="1664"/>
      <c r="I4742" s="1664"/>
      <c r="J4742" s="1664"/>
      <c r="K4742" s="1664"/>
      <c r="L4742" s="1664"/>
      <c r="M4742" s="738"/>
    </row>
    <row r="4743" spans="1:13" s="503" customFormat="1" ht="15">
      <c r="A4743" s="620" t="s">
        <v>910</v>
      </c>
      <c r="B4743" s="621" t="s">
        <v>1029</v>
      </c>
      <c r="C4743" s="620" t="s">
        <v>1030</v>
      </c>
      <c r="D4743" s="620" t="s">
        <v>1030</v>
      </c>
      <c r="E4743" s="620" t="s">
        <v>1031</v>
      </c>
      <c r="F4743" s="1657" t="s">
        <v>1032</v>
      </c>
      <c r="G4743" s="1658"/>
      <c r="H4743" s="622" t="s">
        <v>1033</v>
      </c>
      <c r="I4743" s="623" t="s">
        <v>1034</v>
      </c>
      <c r="J4743" s="620" t="s">
        <v>1035</v>
      </c>
      <c r="K4743" s="620" t="s">
        <v>1036</v>
      </c>
      <c r="L4743" s="620" t="s">
        <v>1037</v>
      </c>
      <c r="M4743" s="624" t="s">
        <v>1038</v>
      </c>
    </row>
    <row r="4744" spans="1:13" s="503" customFormat="1" ht="15">
      <c r="A4744" s="625"/>
      <c r="B4744" s="626" t="s">
        <v>1039</v>
      </c>
      <c r="C4744" s="625" t="s">
        <v>1040</v>
      </c>
      <c r="D4744" s="625" t="s">
        <v>1041</v>
      </c>
      <c r="E4744" s="625" t="s">
        <v>1042</v>
      </c>
      <c r="F4744" s="1659" t="s">
        <v>1043</v>
      </c>
      <c r="G4744" s="1660"/>
      <c r="H4744" s="627" t="s">
        <v>1044</v>
      </c>
      <c r="I4744" s="625" t="s">
        <v>6</v>
      </c>
      <c r="J4744" s="628" t="s">
        <v>1045</v>
      </c>
      <c r="K4744" s="629" t="s">
        <v>1046</v>
      </c>
      <c r="L4744" s="625" t="s">
        <v>1047</v>
      </c>
      <c r="M4744" s="628" t="s">
        <v>1048</v>
      </c>
    </row>
    <row r="4745" spans="1:13" s="503" customFormat="1" ht="15">
      <c r="A4745" s="625"/>
      <c r="B4745" s="626" t="s">
        <v>1049</v>
      </c>
      <c r="C4745" s="625"/>
      <c r="D4745" s="625"/>
      <c r="E4745" s="625"/>
      <c r="F4745" s="630" t="s">
        <v>1050</v>
      </c>
      <c r="G4745" s="630" t="s">
        <v>1051</v>
      </c>
      <c r="H4745" s="631" t="s">
        <v>1052</v>
      </c>
      <c r="I4745" s="629" t="s">
        <v>1053</v>
      </c>
      <c r="J4745" s="625" t="s">
        <v>6</v>
      </c>
      <c r="K4745" s="629"/>
      <c r="L4745" s="625" t="s">
        <v>1054</v>
      </c>
      <c r="M4745" s="632"/>
    </row>
    <row r="4746" spans="1:13" s="503" customFormat="1" ht="15">
      <c r="A4746" s="625"/>
      <c r="B4746" s="626"/>
      <c r="C4746" s="625"/>
      <c r="D4746" s="625"/>
      <c r="E4746" s="625"/>
      <c r="F4746" s="633" t="s">
        <v>1055</v>
      </c>
      <c r="G4746" s="634" t="s">
        <v>1055</v>
      </c>
      <c r="H4746" s="628" t="s">
        <v>1056</v>
      </c>
      <c r="I4746" s="629" t="s">
        <v>1057</v>
      </c>
      <c r="J4746" s="625" t="s">
        <v>1058</v>
      </c>
      <c r="K4746" s="635"/>
      <c r="L4746" s="636" t="s">
        <v>1059</v>
      </c>
      <c r="M4746" s="632"/>
    </row>
    <row r="4747" spans="1:13" s="503" customFormat="1" ht="165.75">
      <c r="A4747" s="694">
        <v>1</v>
      </c>
      <c r="B4747" s="694" t="s">
        <v>3755</v>
      </c>
      <c r="C4747" s="710" t="s">
        <v>3756</v>
      </c>
      <c r="D4747" s="694" t="s">
        <v>3757</v>
      </c>
      <c r="E4747" s="694" t="s">
        <v>3758</v>
      </c>
      <c r="F4747" s="806">
        <v>2</v>
      </c>
      <c r="G4747" s="806"/>
      <c r="H4747" s="806">
        <v>2</v>
      </c>
      <c r="I4747" s="806">
        <v>4</v>
      </c>
      <c r="J4747" s="806">
        <v>16</v>
      </c>
      <c r="K4747" s="806">
        <v>2</v>
      </c>
      <c r="L4747" s="694" t="s">
        <v>1273</v>
      </c>
      <c r="M4747" s="694" t="s">
        <v>3759</v>
      </c>
    </row>
    <row r="4748" spans="1:13" s="503" customFormat="1" ht="114.75">
      <c r="A4748" s="803"/>
      <c r="B4748" s="803" t="s">
        <v>3755</v>
      </c>
      <c r="C4748" s="803" t="s">
        <v>3760</v>
      </c>
      <c r="D4748" s="694" t="s">
        <v>3761</v>
      </c>
      <c r="E4748" s="694" t="s">
        <v>3762</v>
      </c>
      <c r="F4748" s="806">
        <v>5</v>
      </c>
      <c r="G4748" s="806"/>
      <c r="H4748" s="806">
        <v>5</v>
      </c>
      <c r="I4748" s="806">
        <v>10</v>
      </c>
      <c r="J4748" s="806">
        <v>20</v>
      </c>
      <c r="K4748" s="806">
        <v>50</v>
      </c>
      <c r="L4748" s="794" t="s">
        <v>1273</v>
      </c>
      <c r="M4748" s="694" t="s">
        <v>3763</v>
      </c>
    </row>
    <row r="4749" spans="1:13" s="503" customFormat="1" ht="89.25">
      <c r="A4749" s="906"/>
      <c r="B4749" s="906"/>
      <c r="C4749" s="906"/>
      <c r="D4749" s="694" t="s">
        <v>3764</v>
      </c>
      <c r="E4749" s="694" t="s">
        <v>3765</v>
      </c>
      <c r="F4749" s="806" t="s">
        <v>1077</v>
      </c>
      <c r="G4749" s="806"/>
      <c r="H4749" s="806">
        <v>2</v>
      </c>
      <c r="I4749" s="806">
        <v>4</v>
      </c>
      <c r="J4749" s="806">
        <v>16</v>
      </c>
      <c r="K4749" s="806">
        <v>2</v>
      </c>
      <c r="L4749" s="794" t="s">
        <v>1273</v>
      </c>
      <c r="M4749" s="694" t="s">
        <v>3766</v>
      </c>
    </row>
    <row r="4750" spans="1:13" s="503" customFormat="1" ht="15">
      <c r="A4750" s="911"/>
      <c r="B4750" s="911"/>
      <c r="C4750" s="911"/>
      <c r="D4750" s="911"/>
      <c r="E4750" s="911"/>
      <c r="F4750" s="965"/>
      <c r="G4750" s="965"/>
      <c r="H4750" s="965"/>
      <c r="I4750" s="965"/>
      <c r="J4750" s="965"/>
      <c r="K4750" s="965"/>
      <c r="L4750" s="911"/>
      <c r="M4750" s="911"/>
    </row>
    <row r="4751" spans="1:13" s="503" customFormat="1" ht="15">
      <c r="A4751" s="911"/>
      <c r="B4751" s="911"/>
      <c r="C4751" s="911"/>
      <c r="D4751" s="911"/>
      <c r="E4751" s="911"/>
      <c r="F4751" s="965"/>
      <c r="G4751" s="965"/>
      <c r="H4751" s="965"/>
      <c r="I4751" s="965"/>
      <c r="J4751" s="965"/>
      <c r="K4751" s="965"/>
      <c r="L4751" s="911"/>
      <c r="M4751" s="911"/>
    </row>
    <row r="4752" spans="1:13" s="503" customFormat="1" ht="15">
      <c r="A4752" s="911"/>
      <c r="B4752" s="911"/>
      <c r="C4752" s="911"/>
      <c r="D4752" s="911"/>
      <c r="E4752" s="911"/>
      <c r="F4752" s="965"/>
      <c r="G4752" s="965"/>
      <c r="H4752" s="965"/>
      <c r="I4752" s="965"/>
      <c r="J4752" s="965"/>
      <c r="K4752" s="965"/>
      <c r="L4752" s="911"/>
      <c r="M4752" s="911"/>
    </row>
    <row r="4753" spans="1:13" s="503" customFormat="1" ht="15">
      <c r="A4753" s="911"/>
      <c r="B4753" s="911"/>
      <c r="C4753" s="911"/>
      <c r="D4753" s="911"/>
      <c r="E4753" s="911"/>
      <c r="F4753" s="965"/>
      <c r="G4753" s="965"/>
      <c r="H4753" s="965"/>
      <c r="I4753" s="965"/>
      <c r="J4753" s="965"/>
      <c r="K4753" s="965"/>
      <c r="L4753" s="911"/>
      <c r="M4753" s="911"/>
    </row>
    <row r="4754" spans="1:13" s="503" customFormat="1" ht="15">
      <c r="A4754" s="911"/>
      <c r="B4754" s="911"/>
      <c r="C4754" s="911"/>
      <c r="D4754" s="911"/>
      <c r="E4754" s="911"/>
      <c r="F4754" s="965"/>
      <c r="G4754" s="965"/>
      <c r="H4754" s="965"/>
      <c r="I4754" s="965"/>
      <c r="J4754" s="965"/>
      <c r="K4754" s="965"/>
      <c r="L4754" s="911"/>
      <c r="M4754" s="911"/>
    </row>
    <row r="4755" spans="1:13" s="503" customFormat="1" ht="15" customHeight="1">
      <c r="A4755" s="1676" t="s">
        <v>907</v>
      </c>
      <c r="B4755" s="1676"/>
      <c r="C4755" s="1676"/>
      <c r="D4755" s="1676"/>
      <c r="E4755" s="1676"/>
      <c r="F4755" s="1676"/>
      <c r="G4755" s="1676"/>
      <c r="H4755" s="1676"/>
      <c r="I4755" s="1676"/>
      <c r="J4755" s="1676"/>
      <c r="K4755" s="1676"/>
      <c r="L4755" s="1676"/>
      <c r="M4755" s="1676"/>
    </row>
    <row r="4756" spans="1:13" s="503" customFormat="1" ht="15" customHeight="1">
      <c r="A4756" s="1697" t="s">
        <v>908</v>
      </c>
      <c r="B4756" s="1676"/>
      <c r="C4756" s="1676"/>
      <c r="D4756" s="1676"/>
      <c r="E4756" s="1676"/>
      <c r="F4756" s="1676"/>
      <c r="G4756" s="1676"/>
      <c r="H4756" s="1676"/>
      <c r="I4756" s="1676"/>
      <c r="J4756" s="1676"/>
      <c r="K4756" s="1676"/>
      <c r="L4756" s="1676"/>
      <c r="M4756" s="1676"/>
    </row>
    <row r="4757" spans="1:13" s="503" customFormat="1" ht="15">
      <c r="A4757" s="1655" t="s">
        <v>3468</v>
      </c>
      <c r="B4757" s="1655"/>
      <c r="C4757" s="1655"/>
      <c r="D4757" s="1655"/>
      <c r="E4757" s="1655"/>
      <c r="F4757" s="1655"/>
      <c r="G4757" s="1655"/>
      <c r="H4757" s="1655"/>
      <c r="I4757" s="1655"/>
      <c r="J4757" s="1655"/>
      <c r="K4757" s="1655"/>
      <c r="L4757" s="1655"/>
      <c r="M4757" s="738"/>
    </row>
    <row r="4758" spans="1:13" s="503" customFormat="1" ht="15">
      <c r="A4758" s="1690" t="s">
        <v>3753</v>
      </c>
      <c r="B4758" s="1690"/>
      <c r="C4758" s="1690"/>
      <c r="D4758" s="1690"/>
      <c r="E4758" s="1690"/>
      <c r="F4758" s="1690"/>
      <c r="G4758" s="1690"/>
      <c r="H4758" s="1690"/>
      <c r="I4758" s="1690"/>
      <c r="J4758" s="1690"/>
      <c r="K4758" s="1690"/>
      <c r="L4758" s="1690"/>
      <c r="M4758" s="738"/>
    </row>
    <row r="4759" spans="1:13" s="503" customFormat="1" ht="15">
      <c r="A4759" s="1664" t="s">
        <v>3754</v>
      </c>
      <c r="B4759" s="1664"/>
      <c r="C4759" s="1664"/>
      <c r="D4759" s="1664"/>
      <c r="E4759" s="1664"/>
      <c r="F4759" s="1664"/>
      <c r="G4759" s="1664"/>
      <c r="H4759" s="1664"/>
      <c r="I4759" s="1664"/>
      <c r="J4759" s="1664"/>
      <c r="K4759" s="1664"/>
      <c r="L4759" s="1664"/>
      <c r="M4759" s="738"/>
    </row>
    <row r="4760" spans="1:13" s="503" customFormat="1" ht="15">
      <c r="A4760" s="620" t="s">
        <v>910</v>
      </c>
      <c r="B4760" s="621" t="s">
        <v>1029</v>
      </c>
      <c r="C4760" s="620" t="s">
        <v>1030</v>
      </c>
      <c r="D4760" s="620" t="s">
        <v>1030</v>
      </c>
      <c r="E4760" s="620" t="s">
        <v>1031</v>
      </c>
      <c r="F4760" s="1657" t="s">
        <v>1032</v>
      </c>
      <c r="G4760" s="1658"/>
      <c r="H4760" s="622" t="s">
        <v>1033</v>
      </c>
      <c r="I4760" s="623" t="s">
        <v>1034</v>
      </c>
      <c r="J4760" s="620" t="s">
        <v>1035</v>
      </c>
      <c r="K4760" s="620" t="s">
        <v>1036</v>
      </c>
      <c r="L4760" s="620" t="s">
        <v>1037</v>
      </c>
      <c r="M4760" s="624" t="s">
        <v>1038</v>
      </c>
    </row>
    <row r="4761" spans="1:13" s="503" customFormat="1" ht="15">
      <c r="A4761" s="625"/>
      <c r="B4761" s="626" t="s">
        <v>1039</v>
      </c>
      <c r="C4761" s="625" t="s">
        <v>1040</v>
      </c>
      <c r="D4761" s="625" t="s">
        <v>1041</v>
      </c>
      <c r="E4761" s="625" t="s">
        <v>1042</v>
      </c>
      <c r="F4761" s="1659" t="s">
        <v>1043</v>
      </c>
      <c r="G4761" s="1660"/>
      <c r="H4761" s="627" t="s">
        <v>1044</v>
      </c>
      <c r="I4761" s="625" t="s">
        <v>6</v>
      </c>
      <c r="J4761" s="628" t="s">
        <v>1045</v>
      </c>
      <c r="K4761" s="629" t="s">
        <v>1046</v>
      </c>
      <c r="L4761" s="625" t="s">
        <v>1047</v>
      </c>
      <c r="M4761" s="628" t="s">
        <v>1048</v>
      </c>
    </row>
    <row r="4762" spans="1:13" s="503" customFormat="1" ht="15">
      <c r="A4762" s="625"/>
      <c r="B4762" s="626" t="s">
        <v>1049</v>
      </c>
      <c r="C4762" s="625"/>
      <c r="D4762" s="625"/>
      <c r="E4762" s="625"/>
      <c r="F4762" s="630" t="s">
        <v>1050</v>
      </c>
      <c r="G4762" s="630" t="s">
        <v>1051</v>
      </c>
      <c r="H4762" s="631" t="s">
        <v>1052</v>
      </c>
      <c r="I4762" s="629" t="s">
        <v>1053</v>
      </c>
      <c r="J4762" s="625" t="s">
        <v>6</v>
      </c>
      <c r="K4762" s="629"/>
      <c r="L4762" s="625" t="s">
        <v>1054</v>
      </c>
      <c r="M4762" s="632"/>
    </row>
    <row r="4763" spans="1:13" s="503" customFormat="1" ht="15">
      <c r="A4763" s="625"/>
      <c r="B4763" s="626"/>
      <c r="C4763" s="625"/>
      <c r="D4763" s="625"/>
      <c r="E4763" s="625"/>
      <c r="F4763" s="633" t="s">
        <v>1055</v>
      </c>
      <c r="G4763" s="634" t="s">
        <v>1055</v>
      </c>
      <c r="H4763" s="628" t="s">
        <v>1056</v>
      </c>
      <c r="I4763" s="629" t="s">
        <v>1057</v>
      </c>
      <c r="J4763" s="625" t="s">
        <v>1058</v>
      </c>
      <c r="K4763" s="635"/>
      <c r="L4763" s="636" t="s">
        <v>1059</v>
      </c>
      <c r="M4763" s="632"/>
    </row>
    <row r="4764" spans="1:13" s="503" customFormat="1" ht="76.5">
      <c r="A4764" s="1335">
        <v>2</v>
      </c>
      <c r="B4764" s="694" t="s">
        <v>3767</v>
      </c>
      <c r="C4764" s="694" t="s">
        <v>3768</v>
      </c>
      <c r="D4764" s="694" t="s">
        <v>3769</v>
      </c>
      <c r="E4764" s="694" t="s">
        <v>3770</v>
      </c>
      <c r="F4764" s="806">
        <v>100</v>
      </c>
      <c r="G4764" s="806"/>
      <c r="H4764" s="1336">
        <v>100</v>
      </c>
      <c r="I4764" s="806">
        <v>200</v>
      </c>
      <c r="J4764" s="806">
        <v>412</v>
      </c>
      <c r="K4764" s="806">
        <v>100</v>
      </c>
      <c r="L4764" s="806">
        <v>375</v>
      </c>
      <c r="M4764" s="694" t="s">
        <v>3771</v>
      </c>
    </row>
    <row r="4765" spans="1:13" s="503" customFormat="1" ht="76.5">
      <c r="A4765" s="694">
        <v>3</v>
      </c>
      <c r="B4765" s="694" t="s">
        <v>3772</v>
      </c>
      <c r="C4765" s="694" t="s">
        <v>3773</v>
      </c>
      <c r="D4765" s="694" t="s">
        <v>3774</v>
      </c>
      <c r="E4765" s="694" t="s">
        <v>3775</v>
      </c>
      <c r="F4765" s="806">
        <v>0.5</v>
      </c>
      <c r="G4765" s="806"/>
      <c r="H4765" s="806"/>
      <c r="I4765" s="806"/>
      <c r="J4765" s="806">
        <v>3</v>
      </c>
      <c r="K4765" s="806"/>
      <c r="L4765" s="794" t="s">
        <v>1273</v>
      </c>
      <c r="M4765" s="694" t="s">
        <v>3776</v>
      </c>
    </row>
    <row r="4766" spans="1:13" s="503" customFormat="1" ht="77.25" thickBot="1">
      <c r="A4766" s="694">
        <v>4</v>
      </c>
      <c r="B4766" s="694" t="s">
        <v>3777</v>
      </c>
      <c r="C4766" s="694" t="s">
        <v>3778</v>
      </c>
      <c r="D4766" s="694" t="s">
        <v>3779</v>
      </c>
      <c r="E4766" s="694" t="s">
        <v>3780</v>
      </c>
      <c r="F4766" s="806">
        <v>5</v>
      </c>
      <c r="G4766" s="806"/>
      <c r="H4766" s="806">
        <v>10</v>
      </c>
      <c r="I4766" s="806">
        <v>20</v>
      </c>
      <c r="J4766" s="806">
        <v>40</v>
      </c>
      <c r="K4766" s="806">
        <v>10</v>
      </c>
      <c r="L4766" s="794" t="s">
        <v>1273</v>
      </c>
      <c r="M4766" s="694" t="s">
        <v>3781</v>
      </c>
    </row>
    <row r="4767" spans="1:13" s="503" customFormat="1" ht="15.75" thickBot="1">
      <c r="A4767" s="1310"/>
      <c r="B4767" s="1311"/>
      <c r="C4767" s="585" t="s">
        <v>6</v>
      </c>
      <c r="D4767" s="1312"/>
      <c r="E4767" s="1292"/>
      <c r="F4767" s="1284">
        <f>SUM(F4747:F4766)</f>
        <v>112.5</v>
      </c>
      <c r="G4767" s="1284">
        <f t="shared" ref="G4767:K4767" si="41">SUM(G4747:G4766)</f>
        <v>0</v>
      </c>
      <c r="H4767" s="1284">
        <f t="shared" si="41"/>
        <v>119</v>
      </c>
      <c r="I4767" s="1284">
        <f t="shared" si="41"/>
        <v>238</v>
      </c>
      <c r="J4767" s="1284">
        <f t="shared" si="41"/>
        <v>507</v>
      </c>
      <c r="K4767" s="1284">
        <f t="shared" si="41"/>
        <v>164</v>
      </c>
      <c r="L4767" s="1284"/>
      <c r="M4767" s="1313"/>
    </row>
    <row r="4768" spans="1:13" s="503" customFormat="1" ht="15">
      <c r="A4768" s="748"/>
      <c r="B4768" s="748"/>
      <c r="C4768" s="748"/>
      <c r="D4768" s="748"/>
      <c r="E4768" s="748"/>
      <c r="F4768" s="748"/>
      <c r="G4768" s="748"/>
      <c r="H4768" s="748"/>
      <c r="I4768" s="748"/>
      <c r="J4768" s="748"/>
      <c r="K4768" s="748"/>
      <c r="L4768" s="748"/>
      <c r="M4768" s="748"/>
    </row>
    <row r="4769" spans="1:13" s="503" customFormat="1" ht="15">
      <c r="A4769" s="748"/>
      <c r="B4769" s="748"/>
      <c r="C4769" s="748"/>
      <c r="D4769" s="748"/>
      <c r="E4769" s="748"/>
      <c r="F4769" s="748"/>
      <c r="G4769" s="748"/>
      <c r="H4769" s="748"/>
      <c r="I4769" s="748"/>
      <c r="J4769" s="748"/>
      <c r="K4769" s="748"/>
      <c r="L4769" s="748"/>
      <c r="M4769" s="748"/>
    </row>
    <row r="4770" spans="1:13" s="503" customFormat="1" ht="15">
      <c r="A4770" s="748"/>
      <c r="B4770" s="748"/>
      <c r="C4770" s="748"/>
      <c r="D4770" s="748"/>
      <c r="E4770" s="748"/>
      <c r="F4770" s="748"/>
      <c r="G4770" s="748"/>
      <c r="H4770" s="748"/>
      <c r="I4770" s="748"/>
      <c r="J4770" s="748"/>
      <c r="K4770" s="748"/>
      <c r="L4770" s="748"/>
      <c r="M4770" s="748"/>
    </row>
    <row r="4771" spans="1:13" s="503" customFormat="1" ht="15">
      <c r="A4771" s="748"/>
      <c r="B4771" s="748"/>
      <c r="C4771" s="748"/>
      <c r="D4771" s="748"/>
      <c r="E4771" s="748"/>
      <c r="F4771" s="748"/>
      <c r="G4771" s="748"/>
      <c r="H4771" s="748"/>
      <c r="I4771" s="748"/>
      <c r="J4771" s="748"/>
      <c r="K4771" s="748"/>
      <c r="L4771" s="748"/>
      <c r="M4771" s="748"/>
    </row>
    <row r="4772" spans="1:13" s="503" customFormat="1" ht="15">
      <c r="A4772" s="748"/>
      <c r="B4772" s="748"/>
      <c r="C4772" s="748"/>
      <c r="D4772" s="748"/>
      <c r="E4772" s="748"/>
      <c r="F4772" s="748"/>
      <c r="G4772" s="748"/>
      <c r="H4772" s="748"/>
      <c r="I4772" s="748"/>
      <c r="J4772" s="748"/>
      <c r="K4772" s="748"/>
      <c r="L4772" s="748"/>
      <c r="M4772" s="748"/>
    </row>
    <row r="4773" spans="1:13" s="503" customFormat="1" ht="15">
      <c r="A4773" s="748"/>
      <c r="B4773" s="748"/>
      <c r="C4773" s="748"/>
      <c r="D4773" s="748"/>
      <c r="E4773" s="748"/>
      <c r="F4773" s="748"/>
      <c r="G4773" s="748"/>
      <c r="H4773" s="748"/>
      <c r="I4773" s="748"/>
      <c r="J4773" s="748"/>
      <c r="K4773" s="748"/>
      <c r="L4773" s="748"/>
      <c r="M4773" s="748"/>
    </row>
    <row r="4774" spans="1:13" s="503" customFormat="1" ht="15">
      <c r="A4774" s="748"/>
      <c r="B4774" s="748"/>
      <c r="C4774" s="748"/>
      <c r="D4774" s="748"/>
      <c r="E4774" s="748"/>
      <c r="F4774" s="748"/>
      <c r="G4774" s="748"/>
      <c r="H4774" s="748"/>
      <c r="I4774" s="748"/>
      <c r="J4774" s="748"/>
      <c r="K4774" s="748"/>
      <c r="L4774" s="748"/>
      <c r="M4774" s="748"/>
    </row>
    <row r="4775" spans="1:13" s="503" customFormat="1" ht="15">
      <c r="A4775" s="748"/>
      <c r="B4775" s="748"/>
      <c r="C4775" s="748"/>
      <c r="D4775" s="748"/>
      <c r="E4775" s="748"/>
      <c r="F4775" s="748"/>
      <c r="G4775" s="748"/>
      <c r="H4775" s="748"/>
      <c r="I4775" s="748"/>
      <c r="J4775" s="748"/>
      <c r="K4775" s="748"/>
      <c r="L4775" s="748"/>
      <c r="M4775" s="748"/>
    </row>
    <row r="4776" spans="1:13" s="503" customFormat="1" ht="15">
      <c r="A4776" s="748"/>
      <c r="B4776" s="748"/>
      <c r="C4776" s="748"/>
      <c r="D4776" s="748"/>
      <c r="E4776" s="748"/>
      <c r="F4776" s="748"/>
      <c r="G4776" s="748"/>
      <c r="H4776" s="748"/>
      <c r="I4776" s="748"/>
      <c r="J4776" s="748"/>
      <c r="K4776" s="748"/>
      <c r="L4776" s="748"/>
      <c r="M4776" s="748"/>
    </row>
    <row r="4777" spans="1:13" s="503" customFormat="1" ht="15">
      <c r="A4777" s="748"/>
      <c r="B4777" s="748"/>
      <c r="C4777" s="748"/>
      <c r="D4777" s="748"/>
      <c r="E4777" s="748"/>
      <c r="F4777" s="748"/>
      <c r="G4777" s="748"/>
      <c r="H4777" s="748"/>
      <c r="I4777" s="748"/>
      <c r="J4777" s="748"/>
      <c r="K4777" s="748"/>
      <c r="L4777" s="748"/>
      <c r="M4777" s="748"/>
    </row>
    <row r="4778" spans="1:13" s="503" customFormat="1" ht="15">
      <c r="A4778" s="748"/>
      <c r="B4778" s="748"/>
      <c r="C4778" s="748"/>
      <c r="D4778" s="748"/>
      <c r="E4778" s="748"/>
      <c r="F4778" s="748"/>
      <c r="G4778" s="748"/>
      <c r="H4778" s="748"/>
      <c r="I4778" s="748"/>
      <c r="J4778" s="748"/>
      <c r="K4778" s="748"/>
      <c r="L4778" s="748"/>
      <c r="M4778" s="748"/>
    </row>
    <row r="4779" spans="1:13" s="503" customFormat="1" ht="15">
      <c r="A4779" s="748"/>
      <c r="B4779" s="748"/>
      <c r="C4779" s="748"/>
      <c r="D4779" s="748"/>
      <c r="E4779" s="748"/>
      <c r="F4779" s="748"/>
      <c r="G4779" s="748"/>
      <c r="H4779" s="748"/>
      <c r="I4779" s="748"/>
      <c r="J4779" s="748"/>
      <c r="K4779" s="748"/>
      <c r="L4779" s="748"/>
      <c r="M4779" s="748"/>
    </row>
    <row r="4780" spans="1:13" s="503" customFormat="1" ht="15">
      <c r="A4780" s="748"/>
      <c r="B4780" s="748"/>
      <c r="C4780" s="748"/>
      <c r="D4780" s="748"/>
      <c r="E4780" s="748"/>
      <c r="F4780" s="748"/>
      <c r="G4780" s="748"/>
      <c r="H4780" s="748"/>
      <c r="I4780" s="748"/>
      <c r="J4780" s="748"/>
      <c r="K4780" s="748"/>
      <c r="L4780" s="748"/>
      <c r="M4780" s="748"/>
    </row>
    <row r="4781" spans="1:13" s="503" customFormat="1" ht="15" customHeight="1">
      <c r="A4781" s="1676" t="s">
        <v>907</v>
      </c>
      <c r="B4781" s="1676"/>
      <c r="C4781" s="1676"/>
      <c r="D4781" s="1676"/>
      <c r="E4781" s="1676"/>
      <c r="F4781" s="1676"/>
      <c r="G4781" s="1676"/>
      <c r="H4781" s="1676"/>
      <c r="I4781" s="1676"/>
      <c r="J4781" s="1676"/>
      <c r="K4781" s="1676"/>
      <c r="L4781" s="1676"/>
      <c r="M4781" s="1676"/>
    </row>
    <row r="4782" spans="1:13" s="503" customFormat="1" ht="15" customHeight="1">
      <c r="A4782" s="1697" t="s">
        <v>908</v>
      </c>
      <c r="B4782" s="1676"/>
      <c r="C4782" s="1676"/>
      <c r="D4782" s="1676"/>
      <c r="E4782" s="1676"/>
      <c r="F4782" s="1676"/>
      <c r="G4782" s="1676"/>
      <c r="H4782" s="1676"/>
      <c r="I4782" s="1676"/>
      <c r="J4782" s="1676"/>
      <c r="K4782" s="1676"/>
      <c r="L4782" s="1676"/>
      <c r="M4782" s="1676"/>
    </row>
    <row r="4783" spans="1:13" s="503" customFormat="1" ht="15">
      <c r="A4783" s="1655" t="s">
        <v>3468</v>
      </c>
      <c r="B4783" s="1655"/>
      <c r="C4783" s="1655"/>
      <c r="D4783" s="1655"/>
      <c r="E4783" s="1655"/>
      <c r="F4783" s="1655"/>
      <c r="G4783" s="1655"/>
      <c r="H4783" s="1655"/>
      <c r="I4783" s="1655"/>
      <c r="J4783" s="1655"/>
      <c r="K4783" s="1655"/>
      <c r="L4783" s="1655"/>
      <c r="M4783" s="738"/>
    </row>
    <row r="4784" spans="1:13" s="503" customFormat="1" ht="15">
      <c r="A4784" s="1690" t="s">
        <v>3782</v>
      </c>
      <c r="B4784" s="1690"/>
      <c r="C4784" s="1690"/>
      <c r="D4784" s="1690"/>
      <c r="E4784" s="1690"/>
      <c r="F4784" s="1690"/>
      <c r="G4784" s="1690"/>
      <c r="H4784" s="1690"/>
      <c r="I4784" s="1690"/>
      <c r="J4784" s="1690"/>
      <c r="K4784" s="1690"/>
      <c r="L4784" s="1690"/>
      <c r="M4784" s="738"/>
    </row>
    <row r="4785" spans="1:13" s="503" customFormat="1" ht="15">
      <c r="A4785" s="1664" t="s">
        <v>3783</v>
      </c>
      <c r="B4785" s="1664"/>
      <c r="C4785" s="1664"/>
      <c r="D4785" s="1664"/>
      <c r="E4785" s="1664"/>
      <c r="F4785" s="1664"/>
      <c r="G4785" s="1664"/>
      <c r="H4785" s="1664"/>
      <c r="I4785" s="1664"/>
      <c r="J4785" s="1664"/>
      <c r="K4785" s="1664"/>
      <c r="L4785" s="1664"/>
      <c r="M4785" s="738"/>
    </row>
    <row r="4786" spans="1:13" s="503" customFormat="1" ht="15">
      <c r="A4786" s="620" t="s">
        <v>910</v>
      </c>
      <c r="B4786" s="621" t="s">
        <v>1029</v>
      </c>
      <c r="C4786" s="620" t="s">
        <v>1030</v>
      </c>
      <c r="D4786" s="620" t="s">
        <v>1030</v>
      </c>
      <c r="E4786" s="620" t="s">
        <v>1031</v>
      </c>
      <c r="F4786" s="1657" t="s">
        <v>1032</v>
      </c>
      <c r="G4786" s="1658"/>
      <c r="H4786" s="622" t="s">
        <v>1033</v>
      </c>
      <c r="I4786" s="623" t="s">
        <v>1034</v>
      </c>
      <c r="J4786" s="620" t="s">
        <v>1035</v>
      </c>
      <c r="K4786" s="620" t="s">
        <v>1036</v>
      </c>
      <c r="L4786" s="620" t="s">
        <v>1037</v>
      </c>
      <c r="M4786" s="624" t="s">
        <v>1038</v>
      </c>
    </row>
    <row r="4787" spans="1:13" s="503" customFormat="1" ht="15">
      <c r="A4787" s="625"/>
      <c r="B4787" s="626" t="s">
        <v>1039</v>
      </c>
      <c r="C4787" s="625" t="s">
        <v>1040</v>
      </c>
      <c r="D4787" s="625" t="s">
        <v>1041</v>
      </c>
      <c r="E4787" s="625" t="s">
        <v>1042</v>
      </c>
      <c r="F4787" s="1659" t="s">
        <v>1043</v>
      </c>
      <c r="G4787" s="1660"/>
      <c r="H4787" s="627" t="s">
        <v>1044</v>
      </c>
      <c r="I4787" s="625" t="s">
        <v>6</v>
      </c>
      <c r="J4787" s="628" t="s">
        <v>1045</v>
      </c>
      <c r="K4787" s="629" t="s">
        <v>1046</v>
      </c>
      <c r="L4787" s="625" t="s">
        <v>1047</v>
      </c>
      <c r="M4787" s="628" t="s">
        <v>1048</v>
      </c>
    </row>
    <row r="4788" spans="1:13" s="503" customFormat="1" ht="15">
      <c r="A4788" s="625"/>
      <c r="B4788" s="626" t="s">
        <v>1049</v>
      </c>
      <c r="C4788" s="625"/>
      <c r="D4788" s="625"/>
      <c r="E4788" s="625"/>
      <c r="F4788" s="630" t="s">
        <v>1050</v>
      </c>
      <c r="G4788" s="630" t="s">
        <v>1051</v>
      </c>
      <c r="H4788" s="631" t="s">
        <v>1052</v>
      </c>
      <c r="I4788" s="629" t="s">
        <v>1053</v>
      </c>
      <c r="J4788" s="625" t="s">
        <v>6</v>
      </c>
      <c r="K4788" s="629"/>
      <c r="L4788" s="625" t="s">
        <v>1054</v>
      </c>
      <c r="M4788" s="632"/>
    </row>
    <row r="4789" spans="1:13" s="503" customFormat="1" ht="15">
      <c r="A4789" s="625"/>
      <c r="B4789" s="626"/>
      <c r="C4789" s="625"/>
      <c r="D4789" s="625"/>
      <c r="E4789" s="625"/>
      <c r="F4789" s="633" t="s">
        <v>1055</v>
      </c>
      <c r="G4789" s="634" t="s">
        <v>1055</v>
      </c>
      <c r="H4789" s="628" t="s">
        <v>1056</v>
      </c>
      <c r="I4789" s="629" t="s">
        <v>1057</v>
      </c>
      <c r="J4789" s="625" t="s">
        <v>1058</v>
      </c>
      <c r="K4789" s="635"/>
      <c r="L4789" s="636" t="s">
        <v>1059</v>
      </c>
      <c r="M4789" s="632"/>
    </row>
    <row r="4790" spans="1:13" s="503" customFormat="1" ht="51" customHeight="1">
      <c r="A4790" s="640">
        <v>1</v>
      </c>
      <c r="B4790" s="673" t="s">
        <v>3784</v>
      </c>
      <c r="C4790" s="640" t="s">
        <v>3785</v>
      </c>
      <c r="D4790" s="640" t="s">
        <v>3786</v>
      </c>
      <c r="E4790" s="640" t="s">
        <v>3787</v>
      </c>
      <c r="F4790" s="663">
        <v>80</v>
      </c>
      <c r="G4790" s="1337"/>
      <c r="H4790" s="1338">
        <v>100</v>
      </c>
      <c r="I4790" s="1339">
        <v>150</v>
      </c>
      <c r="J4790" s="1337">
        <v>271</v>
      </c>
      <c r="K4790" s="663">
        <v>21</v>
      </c>
      <c r="L4790" s="640"/>
      <c r="M4790" s="640" t="s">
        <v>3788</v>
      </c>
    </row>
    <row r="4791" spans="1:13" s="503" customFormat="1" ht="102">
      <c r="A4791" s="693">
        <v>2</v>
      </c>
      <c r="B4791" s="693" t="s">
        <v>3789</v>
      </c>
      <c r="C4791" s="693" t="s">
        <v>3790</v>
      </c>
      <c r="D4791" s="695" t="s">
        <v>3791</v>
      </c>
      <c r="E4791" s="695" t="s">
        <v>3792</v>
      </c>
      <c r="F4791" s="775">
        <v>4</v>
      </c>
      <c r="G4791" s="775" t="s">
        <v>1273</v>
      </c>
      <c r="H4791" s="775">
        <v>3</v>
      </c>
      <c r="I4791" s="775">
        <v>8</v>
      </c>
      <c r="J4791" s="775">
        <v>11</v>
      </c>
      <c r="K4791" s="775">
        <v>3</v>
      </c>
      <c r="L4791" s="775" t="s">
        <v>1273</v>
      </c>
      <c r="M4791" s="693" t="s">
        <v>3793</v>
      </c>
    </row>
    <row r="4792" spans="1:13" s="503" customFormat="1" ht="77.25" customHeight="1">
      <c r="A4792" s="1679">
        <v>3</v>
      </c>
      <c r="B4792" s="1670" t="s">
        <v>3794</v>
      </c>
      <c r="C4792" s="1673" t="s">
        <v>3795</v>
      </c>
      <c r="D4792" s="695" t="s">
        <v>3796</v>
      </c>
      <c r="E4792" s="695" t="s">
        <v>3797</v>
      </c>
      <c r="F4792" s="775">
        <v>1</v>
      </c>
      <c r="G4792" s="775"/>
      <c r="H4792" s="1340">
        <v>228</v>
      </c>
      <c r="I4792" s="775">
        <v>341</v>
      </c>
      <c r="J4792" s="775">
        <v>341</v>
      </c>
      <c r="K4792" s="775"/>
      <c r="L4792" s="721"/>
      <c r="M4792" s="693" t="s">
        <v>3798</v>
      </c>
    </row>
    <row r="4793" spans="1:13" s="503" customFormat="1" ht="76.5">
      <c r="A4793" s="1680"/>
      <c r="B4793" s="1672"/>
      <c r="C4793" s="1675"/>
      <c r="D4793" s="695" t="s">
        <v>3799</v>
      </c>
      <c r="E4793" s="701" t="s">
        <v>3800</v>
      </c>
      <c r="F4793" s="721" t="s">
        <v>1077</v>
      </c>
      <c r="G4793" s="721"/>
      <c r="H4793" s="721"/>
      <c r="I4793" s="721"/>
      <c r="J4793" s="721"/>
      <c r="K4793" s="721"/>
      <c r="L4793" s="721"/>
      <c r="M4793" s="693" t="s">
        <v>3801</v>
      </c>
    </row>
    <row r="4794" spans="1:13" s="503" customFormat="1" ht="66" customHeight="1">
      <c r="A4794" s="693">
        <v>4</v>
      </c>
      <c r="B4794" s="704" t="s">
        <v>3802</v>
      </c>
      <c r="C4794" s="693" t="s">
        <v>3803</v>
      </c>
      <c r="D4794" s="694" t="s">
        <v>3804</v>
      </c>
      <c r="E4794" s="695" t="s">
        <v>3805</v>
      </c>
      <c r="F4794" s="775">
        <v>3</v>
      </c>
      <c r="G4794" s="775" t="s">
        <v>1273</v>
      </c>
      <c r="H4794" s="775">
        <v>2</v>
      </c>
      <c r="I4794" s="775">
        <v>5</v>
      </c>
      <c r="J4794" s="775">
        <v>10</v>
      </c>
      <c r="K4794" s="775">
        <v>5</v>
      </c>
      <c r="L4794" s="775" t="s">
        <v>1273</v>
      </c>
      <c r="M4794" s="693" t="s">
        <v>3806</v>
      </c>
    </row>
    <row r="4795" spans="1:13" s="503" customFormat="1" ht="64.5" customHeight="1">
      <c r="A4795" s="693">
        <v>5</v>
      </c>
      <c r="B4795" s="704" t="s">
        <v>3807</v>
      </c>
      <c r="C4795" s="693" t="s">
        <v>3808</v>
      </c>
      <c r="D4795" s="694" t="s">
        <v>3809</v>
      </c>
      <c r="E4795" s="695" t="s">
        <v>3810</v>
      </c>
      <c r="F4795" s="775" t="s">
        <v>1077</v>
      </c>
      <c r="G4795" s="775" t="s">
        <v>1273</v>
      </c>
      <c r="H4795" s="775">
        <v>5</v>
      </c>
      <c r="I4795" s="775">
        <v>5</v>
      </c>
      <c r="J4795" s="775">
        <v>20.170000000000002</v>
      </c>
      <c r="K4795" s="775">
        <v>5</v>
      </c>
      <c r="L4795" s="775" t="s">
        <v>1273</v>
      </c>
      <c r="M4795" s="693" t="s">
        <v>3811</v>
      </c>
    </row>
    <row r="4796" spans="1:13" s="503" customFormat="1" ht="15">
      <c r="A4796" s="576"/>
      <c r="B4796" s="1341"/>
      <c r="C4796" s="593" t="s">
        <v>6</v>
      </c>
      <c r="D4796" s="1342"/>
      <c r="E4796" s="1326"/>
      <c r="F4796" s="1343">
        <f>SUM(F4790:F4795)</f>
        <v>88</v>
      </c>
      <c r="G4796" s="1343">
        <f t="shared" ref="G4796:K4796" si="42">SUM(G4790:G4795)</f>
        <v>0</v>
      </c>
      <c r="H4796" s="1343">
        <f t="shared" si="42"/>
        <v>338</v>
      </c>
      <c r="I4796" s="1343">
        <f t="shared" si="42"/>
        <v>509</v>
      </c>
      <c r="J4796" s="1343">
        <f t="shared" si="42"/>
        <v>653.16999999999996</v>
      </c>
      <c r="K4796" s="1343">
        <f t="shared" si="42"/>
        <v>34</v>
      </c>
      <c r="L4796" s="1343">
        <f ca="1">SUM(L4791:L4796)</f>
        <v>0</v>
      </c>
      <c r="M4796" s="590"/>
    </row>
    <row r="4797" spans="1:13" s="503" customFormat="1" ht="15" customHeight="1">
      <c r="A4797" s="1676" t="s">
        <v>907</v>
      </c>
      <c r="B4797" s="1676"/>
      <c r="C4797" s="1676"/>
      <c r="D4797" s="1676"/>
      <c r="E4797" s="1676"/>
      <c r="F4797" s="1676"/>
      <c r="G4797" s="1676"/>
      <c r="H4797" s="1676"/>
      <c r="I4797" s="1676"/>
      <c r="J4797" s="1676"/>
      <c r="K4797" s="1676"/>
      <c r="L4797" s="1676"/>
      <c r="M4797" s="1676"/>
    </row>
    <row r="4798" spans="1:13" s="503" customFormat="1" ht="15" customHeight="1">
      <c r="A4798" s="1697" t="s">
        <v>908</v>
      </c>
      <c r="B4798" s="1676"/>
      <c r="C4798" s="1676"/>
      <c r="D4798" s="1676"/>
      <c r="E4798" s="1676"/>
      <c r="F4798" s="1676"/>
      <c r="G4798" s="1676"/>
      <c r="H4798" s="1676"/>
      <c r="I4798" s="1676"/>
      <c r="J4798" s="1676"/>
      <c r="K4798" s="1676"/>
      <c r="L4798" s="1676"/>
      <c r="M4798" s="1676"/>
    </row>
    <row r="4799" spans="1:13" s="503" customFormat="1" ht="15">
      <c r="A4799" s="1655" t="s">
        <v>3468</v>
      </c>
      <c r="B4799" s="1655"/>
      <c r="C4799" s="1655"/>
      <c r="D4799" s="1655"/>
      <c r="E4799" s="1655"/>
      <c r="F4799" s="1655"/>
      <c r="G4799" s="1655"/>
      <c r="H4799" s="1655"/>
      <c r="I4799" s="1655"/>
      <c r="J4799" s="1655"/>
      <c r="K4799" s="1655"/>
      <c r="L4799" s="1655"/>
      <c r="M4799" s="738"/>
    </row>
    <row r="4800" spans="1:13" s="503" customFormat="1" ht="15">
      <c r="A4800" s="1690" t="s">
        <v>3812</v>
      </c>
      <c r="B4800" s="1690"/>
      <c r="C4800" s="1690"/>
      <c r="D4800" s="1690"/>
      <c r="E4800" s="1690"/>
      <c r="F4800" s="1690"/>
      <c r="G4800" s="1690"/>
      <c r="H4800" s="1690"/>
      <c r="I4800" s="1690"/>
      <c r="J4800" s="1690"/>
      <c r="K4800" s="1690"/>
      <c r="L4800" s="1690"/>
      <c r="M4800" s="738"/>
    </row>
    <row r="4801" spans="1:13" s="503" customFormat="1" ht="15">
      <c r="A4801" s="1664" t="s">
        <v>3813</v>
      </c>
      <c r="B4801" s="1664"/>
      <c r="C4801" s="1664"/>
      <c r="D4801" s="1664"/>
      <c r="E4801" s="1664"/>
      <c r="F4801" s="1664"/>
      <c r="G4801" s="1664"/>
      <c r="H4801" s="1664"/>
      <c r="I4801" s="1664"/>
      <c r="J4801" s="1664"/>
      <c r="K4801" s="1664"/>
      <c r="L4801" s="1664"/>
      <c r="M4801" s="738"/>
    </row>
    <row r="4802" spans="1:13" s="503" customFormat="1" ht="15">
      <c r="A4802" s="620" t="s">
        <v>910</v>
      </c>
      <c r="B4802" s="621" t="s">
        <v>1029</v>
      </c>
      <c r="C4802" s="620" t="s">
        <v>1030</v>
      </c>
      <c r="D4802" s="620" t="s">
        <v>1030</v>
      </c>
      <c r="E4802" s="620" t="s">
        <v>1031</v>
      </c>
      <c r="F4802" s="1657" t="s">
        <v>1032</v>
      </c>
      <c r="G4802" s="1658"/>
      <c r="H4802" s="622" t="s">
        <v>1033</v>
      </c>
      <c r="I4802" s="623" t="s">
        <v>1034</v>
      </c>
      <c r="J4802" s="620" t="s">
        <v>1035</v>
      </c>
      <c r="K4802" s="620" t="s">
        <v>1036</v>
      </c>
      <c r="L4802" s="620" t="s">
        <v>1037</v>
      </c>
      <c r="M4802" s="624" t="s">
        <v>1038</v>
      </c>
    </row>
    <row r="4803" spans="1:13" s="503" customFormat="1" ht="15">
      <c r="A4803" s="625"/>
      <c r="B4803" s="626" t="s">
        <v>1039</v>
      </c>
      <c r="C4803" s="625" t="s">
        <v>1040</v>
      </c>
      <c r="D4803" s="625" t="s">
        <v>1041</v>
      </c>
      <c r="E4803" s="625" t="s">
        <v>1042</v>
      </c>
      <c r="F4803" s="1659" t="s">
        <v>1043</v>
      </c>
      <c r="G4803" s="1660"/>
      <c r="H4803" s="627" t="s">
        <v>1044</v>
      </c>
      <c r="I4803" s="625" t="s">
        <v>6</v>
      </c>
      <c r="J4803" s="628" t="s">
        <v>1045</v>
      </c>
      <c r="K4803" s="629" t="s">
        <v>1046</v>
      </c>
      <c r="L4803" s="625" t="s">
        <v>1047</v>
      </c>
      <c r="M4803" s="628" t="s">
        <v>1048</v>
      </c>
    </row>
    <row r="4804" spans="1:13" s="892" customFormat="1" ht="15">
      <c r="A4804" s="625"/>
      <c r="B4804" s="626" t="s">
        <v>1049</v>
      </c>
      <c r="C4804" s="625"/>
      <c r="D4804" s="625"/>
      <c r="E4804" s="625"/>
      <c r="F4804" s="630" t="s">
        <v>1050</v>
      </c>
      <c r="G4804" s="630" t="s">
        <v>1051</v>
      </c>
      <c r="H4804" s="631" t="s">
        <v>1052</v>
      </c>
      <c r="I4804" s="629" t="s">
        <v>1053</v>
      </c>
      <c r="J4804" s="625" t="s">
        <v>6</v>
      </c>
      <c r="K4804" s="629"/>
      <c r="L4804" s="625" t="s">
        <v>1054</v>
      </c>
      <c r="M4804" s="632"/>
    </row>
    <row r="4805" spans="1:13" s="503" customFormat="1" ht="15">
      <c r="A4805" s="625"/>
      <c r="B4805" s="626"/>
      <c r="C4805" s="625"/>
      <c r="D4805" s="625"/>
      <c r="E4805" s="625"/>
      <c r="F4805" s="633" t="s">
        <v>1055</v>
      </c>
      <c r="G4805" s="634" t="s">
        <v>1055</v>
      </c>
      <c r="H4805" s="628" t="s">
        <v>1056</v>
      </c>
      <c r="I4805" s="629" t="s">
        <v>1057</v>
      </c>
      <c r="J4805" s="625" t="s">
        <v>1058</v>
      </c>
      <c r="K4805" s="635"/>
      <c r="L4805" s="636" t="s">
        <v>1059</v>
      </c>
      <c r="M4805" s="632"/>
    </row>
    <row r="4806" spans="1:13" s="503" customFormat="1" ht="51">
      <c r="A4806" s="640">
        <v>1</v>
      </c>
      <c r="B4806" s="704" t="s">
        <v>3814</v>
      </c>
      <c r="C4806" s="640" t="s">
        <v>3815</v>
      </c>
      <c r="D4806" s="640" t="s">
        <v>3816</v>
      </c>
      <c r="E4806" s="640" t="s">
        <v>3817</v>
      </c>
      <c r="F4806" s="1344">
        <v>2</v>
      </c>
      <c r="G4806" s="775" t="s">
        <v>1273</v>
      </c>
      <c r="H4806" s="1345">
        <v>120</v>
      </c>
      <c r="I4806" s="775">
        <v>120</v>
      </c>
      <c r="J4806" s="775">
        <v>120</v>
      </c>
      <c r="K4806" s="1344" t="s">
        <v>1273</v>
      </c>
      <c r="L4806" s="1344" t="s">
        <v>1273</v>
      </c>
      <c r="M4806" s="640" t="s">
        <v>3818</v>
      </c>
    </row>
    <row r="4807" spans="1:13" s="503" customFormat="1" ht="63.75">
      <c r="A4807" s="640">
        <v>2</v>
      </c>
      <c r="B4807" s="704" t="s">
        <v>3814</v>
      </c>
      <c r="C4807" s="693" t="s">
        <v>3819</v>
      </c>
      <c r="D4807" s="695" t="s">
        <v>3820</v>
      </c>
      <c r="E4807" s="695" t="s">
        <v>3821</v>
      </c>
      <c r="F4807" s="721">
        <v>6</v>
      </c>
      <c r="G4807" s="721"/>
      <c r="H4807" s="721">
        <v>9</v>
      </c>
      <c r="I4807" s="721">
        <v>15</v>
      </c>
      <c r="J4807" s="721">
        <v>33</v>
      </c>
      <c r="K4807" s="721">
        <v>6</v>
      </c>
      <c r="L4807" s="721"/>
      <c r="M4807" s="693" t="s">
        <v>3822</v>
      </c>
    </row>
    <row r="4808" spans="1:13" s="503" customFormat="1" ht="51">
      <c r="A4808" s="640">
        <v>3</v>
      </c>
      <c r="B4808" s="1346" t="s">
        <v>3823</v>
      </c>
      <c r="C4808" s="695" t="s">
        <v>3824</v>
      </c>
      <c r="D4808" s="695" t="s">
        <v>3825</v>
      </c>
      <c r="E4808" s="695" t="s">
        <v>3826</v>
      </c>
      <c r="F4808" s="721">
        <v>12</v>
      </c>
      <c r="G4808" s="721"/>
      <c r="H4808" s="721">
        <v>6</v>
      </c>
      <c r="I4808" s="721">
        <v>18</v>
      </c>
      <c r="J4808" s="721">
        <v>18</v>
      </c>
      <c r="K4808" s="721">
        <v>18</v>
      </c>
      <c r="L4808" s="721"/>
      <c r="M4808" s="693" t="s">
        <v>3827</v>
      </c>
    </row>
    <row r="4809" spans="1:13" s="503" customFormat="1" ht="15">
      <c r="A4809" s="576"/>
      <c r="B4809" s="1341"/>
      <c r="C4809" s="593" t="s">
        <v>6</v>
      </c>
      <c r="D4809" s="1342"/>
      <c r="E4809" s="1347"/>
      <c r="F4809" s="1343">
        <f>SUM(F4806:F4808)</f>
        <v>20</v>
      </c>
      <c r="G4809" s="1343">
        <f t="shared" ref="G4809:K4809" si="43">SUM(G4806:G4808)</f>
        <v>0</v>
      </c>
      <c r="H4809" s="1343">
        <f t="shared" si="43"/>
        <v>135</v>
      </c>
      <c r="I4809" s="1343">
        <f t="shared" si="43"/>
        <v>153</v>
      </c>
      <c r="J4809" s="1343">
        <f t="shared" si="43"/>
        <v>171</v>
      </c>
      <c r="K4809" s="1343">
        <f t="shared" si="43"/>
        <v>24</v>
      </c>
      <c r="L4809" s="1343"/>
      <c r="M4809" s="590"/>
    </row>
    <row r="4810" spans="1:13" s="503" customFormat="1" ht="15">
      <c r="A4810" s="748"/>
      <c r="B4810" s="748"/>
      <c r="C4810" s="748"/>
      <c r="D4810" s="748"/>
      <c r="E4810" s="748"/>
      <c r="F4810" s="748"/>
      <c r="G4810" s="748"/>
      <c r="H4810" s="748"/>
      <c r="I4810" s="748"/>
      <c r="J4810" s="748"/>
      <c r="K4810" s="748"/>
      <c r="L4810" s="748"/>
      <c r="M4810" s="748"/>
    </row>
    <row r="4811" spans="1:13" s="503" customFormat="1" ht="15">
      <c r="A4811" s="748"/>
      <c r="B4811" s="748"/>
      <c r="C4811" s="748"/>
      <c r="D4811" s="748"/>
      <c r="E4811" s="748"/>
      <c r="F4811" s="748"/>
      <c r="G4811" s="748"/>
      <c r="H4811" s="748"/>
      <c r="I4811" s="748"/>
      <c r="J4811" s="748"/>
      <c r="K4811" s="748"/>
      <c r="L4811" s="748"/>
      <c r="M4811" s="748"/>
    </row>
    <row r="4812" spans="1:13" s="503" customFormat="1" ht="15">
      <c r="A4812" s="748"/>
      <c r="B4812" s="748"/>
      <c r="C4812" s="748"/>
      <c r="D4812" s="748"/>
      <c r="E4812" s="748"/>
      <c r="F4812" s="748"/>
      <c r="G4812" s="748"/>
      <c r="H4812" s="748"/>
      <c r="I4812" s="748"/>
      <c r="J4812" s="748"/>
      <c r="K4812" s="748"/>
      <c r="L4812" s="748"/>
      <c r="M4812" s="748"/>
    </row>
    <row r="4813" spans="1:13" s="503" customFormat="1" ht="15">
      <c r="A4813" s="748"/>
      <c r="B4813" s="748"/>
      <c r="C4813" s="748"/>
      <c r="D4813" s="748"/>
      <c r="E4813" s="748"/>
      <c r="F4813" s="748"/>
      <c r="G4813" s="748"/>
      <c r="H4813" s="748"/>
      <c r="I4813" s="748"/>
      <c r="J4813" s="748"/>
      <c r="K4813" s="748"/>
      <c r="L4813" s="748"/>
      <c r="M4813" s="748"/>
    </row>
    <row r="4814" spans="1:13" s="503" customFormat="1" ht="15">
      <c r="A4814" s="748"/>
      <c r="B4814" s="748"/>
      <c r="C4814" s="748"/>
      <c r="D4814" s="748"/>
      <c r="E4814" s="748"/>
      <c r="F4814" s="748"/>
      <c r="G4814" s="748"/>
      <c r="H4814" s="748"/>
      <c r="I4814" s="748"/>
      <c r="J4814" s="748"/>
      <c r="K4814" s="748"/>
      <c r="L4814" s="748"/>
      <c r="M4814" s="748"/>
    </row>
    <row r="4815" spans="1:13" s="503" customFormat="1" ht="15">
      <c r="A4815" s="748"/>
      <c r="B4815" s="748"/>
      <c r="C4815" s="748"/>
      <c r="D4815" s="748"/>
      <c r="E4815" s="748"/>
      <c r="F4815" s="748"/>
      <c r="G4815" s="748"/>
      <c r="H4815" s="748"/>
      <c r="I4815" s="748"/>
      <c r="J4815" s="748"/>
      <c r="K4815" s="748"/>
      <c r="L4815" s="748"/>
      <c r="M4815" s="748"/>
    </row>
    <row r="4816" spans="1:13" s="503" customFormat="1" ht="15">
      <c r="A4816" s="748"/>
      <c r="B4816" s="748"/>
      <c r="C4816" s="748"/>
      <c r="D4816" s="748"/>
      <c r="E4816" s="748"/>
      <c r="F4816" s="748"/>
      <c r="G4816" s="748"/>
      <c r="H4816" s="748"/>
      <c r="I4816" s="748"/>
      <c r="J4816" s="748"/>
      <c r="K4816" s="748"/>
      <c r="L4816" s="748"/>
      <c r="M4816" s="748"/>
    </row>
    <row r="4817" spans="1:13" s="503" customFormat="1" ht="15">
      <c r="A4817" s="748"/>
      <c r="B4817" s="748"/>
      <c r="C4817" s="748"/>
      <c r="D4817" s="748"/>
      <c r="E4817" s="748"/>
      <c r="F4817" s="748"/>
      <c r="G4817" s="748"/>
      <c r="H4817" s="748"/>
      <c r="I4817" s="748"/>
      <c r="J4817" s="748"/>
      <c r="K4817" s="748"/>
      <c r="L4817" s="748"/>
      <c r="M4817" s="748"/>
    </row>
    <row r="4818" spans="1:13" s="503" customFormat="1" ht="15">
      <c r="A4818" s="725"/>
      <c r="B4818" s="725"/>
      <c r="C4818" s="725"/>
      <c r="D4818" s="725"/>
      <c r="E4818" s="725"/>
      <c r="F4818" s="725"/>
      <c r="G4818" s="725"/>
      <c r="H4818" s="725"/>
      <c r="I4818" s="725"/>
      <c r="J4818" s="725"/>
      <c r="K4818" s="725"/>
      <c r="L4818" s="725"/>
      <c r="M4818" s="725"/>
    </row>
    <row r="4819" spans="1:13" s="503" customFormat="1" ht="15">
      <c r="A4819" s="725"/>
      <c r="B4819" s="725"/>
      <c r="C4819" s="725"/>
      <c r="D4819" s="725"/>
      <c r="E4819" s="725"/>
      <c r="F4819" s="725"/>
      <c r="G4819" s="725"/>
      <c r="H4819" s="725"/>
      <c r="I4819" s="725"/>
      <c r="J4819" s="725"/>
      <c r="K4819" s="725"/>
      <c r="L4819" s="725"/>
      <c r="M4819" s="725"/>
    </row>
    <row r="4820" spans="1:13" s="503" customFormat="1" ht="15">
      <c r="A4820" s="725"/>
      <c r="B4820" s="725"/>
      <c r="C4820" s="725"/>
      <c r="D4820" s="725"/>
      <c r="E4820" s="725"/>
      <c r="F4820" s="725"/>
      <c r="G4820" s="725"/>
      <c r="H4820" s="725"/>
      <c r="I4820" s="725"/>
      <c r="J4820" s="725"/>
      <c r="K4820" s="725"/>
      <c r="L4820" s="725"/>
      <c r="M4820" s="725"/>
    </row>
    <row r="4821" spans="1:13" s="503" customFormat="1" ht="15">
      <c r="A4821" s="725"/>
      <c r="B4821" s="725"/>
      <c r="C4821" s="725"/>
      <c r="D4821" s="725"/>
      <c r="E4821" s="725"/>
      <c r="F4821" s="725"/>
      <c r="G4821" s="725"/>
      <c r="H4821" s="725"/>
      <c r="I4821" s="725"/>
      <c r="J4821" s="725"/>
      <c r="K4821" s="725"/>
      <c r="L4821" s="725"/>
      <c r="M4821" s="725"/>
    </row>
    <row r="4822" spans="1:13" s="503" customFormat="1" ht="15">
      <c r="A4822" s="725"/>
      <c r="B4822" s="725"/>
      <c r="C4822" s="725"/>
      <c r="D4822" s="725"/>
      <c r="E4822" s="725"/>
      <c r="F4822" s="725"/>
      <c r="G4822" s="725"/>
      <c r="H4822" s="725"/>
      <c r="I4822" s="725"/>
      <c r="J4822" s="725"/>
      <c r="K4822" s="725"/>
      <c r="L4822" s="725"/>
      <c r="M4822" s="725"/>
    </row>
    <row r="4823" spans="1:13" s="503" customFormat="1" ht="15">
      <c r="A4823" s="725"/>
      <c r="B4823" s="725"/>
      <c r="C4823" s="725"/>
      <c r="D4823" s="725"/>
      <c r="E4823" s="725"/>
      <c r="F4823" s="725"/>
      <c r="G4823" s="725"/>
      <c r="H4823" s="725"/>
      <c r="I4823" s="725"/>
      <c r="J4823" s="725"/>
      <c r="K4823" s="725"/>
      <c r="L4823" s="725"/>
      <c r="M4823" s="725"/>
    </row>
    <row r="4824" spans="1:13" s="503" customFormat="1" ht="15">
      <c r="A4824" s="725"/>
      <c r="B4824" s="725"/>
      <c r="C4824" s="725"/>
      <c r="D4824" s="725"/>
      <c r="E4824" s="725"/>
      <c r="F4824" s="725"/>
      <c r="G4824" s="725"/>
      <c r="H4824" s="725"/>
      <c r="I4824" s="725"/>
      <c r="J4824" s="725"/>
      <c r="K4824" s="725"/>
      <c r="L4824" s="725"/>
      <c r="M4824" s="725"/>
    </row>
    <row r="4825" spans="1:13" s="503" customFormat="1" ht="15">
      <c r="A4825" s="725"/>
      <c r="B4825" s="725"/>
      <c r="C4825" s="725"/>
      <c r="D4825" s="725"/>
      <c r="E4825" s="725"/>
      <c r="F4825" s="725"/>
      <c r="G4825" s="725"/>
      <c r="H4825" s="725"/>
      <c r="I4825" s="725"/>
      <c r="J4825" s="725"/>
      <c r="K4825" s="725"/>
      <c r="L4825" s="725"/>
      <c r="M4825" s="725"/>
    </row>
    <row r="4826" spans="1:13" s="503" customFormat="1" ht="15">
      <c r="A4826" s="725"/>
      <c r="B4826" s="725"/>
      <c r="C4826" s="725"/>
      <c r="D4826" s="725"/>
      <c r="E4826" s="725"/>
      <c r="F4826" s="725"/>
      <c r="G4826" s="725"/>
      <c r="H4826" s="725"/>
      <c r="I4826" s="725"/>
      <c r="J4826" s="725"/>
      <c r="K4826" s="725"/>
      <c r="L4826" s="725"/>
      <c r="M4826" s="725"/>
    </row>
    <row r="4827" spans="1:13" s="503" customFormat="1" ht="15">
      <c r="A4827" s="725"/>
      <c r="B4827" s="725"/>
      <c r="C4827" s="725"/>
      <c r="D4827" s="725"/>
      <c r="E4827" s="725"/>
      <c r="F4827" s="725"/>
      <c r="G4827" s="725"/>
      <c r="H4827" s="725"/>
      <c r="I4827" s="725"/>
      <c r="J4827" s="725"/>
      <c r="K4827" s="725"/>
      <c r="L4827" s="725"/>
      <c r="M4827" s="725"/>
    </row>
    <row r="4828" spans="1:13" s="503" customFormat="1" ht="15" customHeight="1">
      <c r="A4828" s="1676" t="s">
        <v>907</v>
      </c>
      <c r="B4828" s="1676"/>
      <c r="C4828" s="1676"/>
      <c r="D4828" s="1676"/>
      <c r="E4828" s="1676"/>
      <c r="F4828" s="1676"/>
      <c r="G4828" s="1676"/>
      <c r="H4828" s="1676"/>
      <c r="I4828" s="1676"/>
      <c r="J4828" s="1676"/>
      <c r="K4828" s="1676"/>
      <c r="L4828" s="1676"/>
      <c r="M4828" s="1676"/>
    </row>
    <row r="4829" spans="1:13" s="503" customFormat="1" ht="15" customHeight="1">
      <c r="A4829" s="1697" t="s">
        <v>908</v>
      </c>
      <c r="B4829" s="1676"/>
      <c r="C4829" s="1676"/>
      <c r="D4829" s="1676"/>
      <c r="E4829" s="1676"/>
      <c r="F4829" s="1676"/>
      <c r="G4829" s="1676"/>
      <c r="H4829" s="1676"/>
      <c r="I4829" s="1676"/>
      <c r="J4829" s="1676"/>
      <c r="K4829" s="1676"/>
      <c r="L4829" s="1676"/>
      <c r="M4829" s="1676"/>
    </row>
    <row r="4830" spans="1:13" s="503" customFormat="1" ht="15">
      <c r="A4830" s="1655" t="s">
        <v>1233</v>
      </c>
      <c r="B4830" s="1655"/>
      <c r="C4830" s="1655"/>
      <c r="D4830" s="1655"/>
      <c r="E4830" s="1655"/>
      <c r="F4830" s="1655"/>
      <c r="G4830" s="1655"/>
      <c r="H4830" s="1655"/>
      <c r="I4830" s="1655"/>
      <c r="J4830" s="1655"/>
      <c r="K4830" s="1655"/>
      <c r="L4830" s="1655"/>
      <c r="M4830" s="738"/>
    </row>
    <row r="4831" spans="1:13" s="503" customFormat="1" ht="15">
      <c r="A4831" s="1690" t="s">
        <v>3828</v>
      </c>
      <c r="B4831" s="1690"/>
      <c r="C4831" s="1690"/>
      <c r="D4831" s="1690"/>
      <c r="E4831" s="1690"/>
      <c r="F4831" s="1690"/>
      <c r="G4831" s="1690"/>
      <c r="H4831" s="1690"/>
      <c r="I4831" s="1690"/>
      <c r="J4831" s="1690"/>
      <c r="K4831" s="1690"/>
      <c r="L4831" s="1690"/>
      <c r="M4831" s="738"/>
    </row>
    <row r="4832" spans="1:13" s="503" customFormat="1" ht="15">
      <c r="A4832" s="1664" t="s">
        <v>3829</v>
      </c>
      <c r="B4832" s="1664"/>
      <c r="C4832" s="1664"/>
      <c r="D4832" s="1664"/>
      <c r="E4832" s="1664"/>
      <c r="F4832" s="1664"/>
      <c r="G4832" s="1664"/>
      <c r="H4832" s="1664"/>
      <c r="I4832" s="1664"/>
      <c r="J4832" s="1664"/>
      <c r="K4832" s="1664"/>
      <c r="L4832" s="1664"/>
      <c r="M4832" s="738"/>
    </row>
    <row r="4833" spans="1:13" s="503" customFormat="1" ht="15">
      <c r="A4833" s="620" t="s">
        <v>910</v>
      </c>
      <c r="B4833" s="621" t="s">
        <v>1029</v>
      </c>
      <c r="C4833" s="620" t="s">
        <v>1030</v>
      </c>
      <c r="D4833" s="620" t="s">
        <v>1030</v>
      </c>
      <c r="E4833" s="620" t="s">
        <v>1031</v>
      </c>
      <c r="F4833" s="1657" t="s">
        <v>1032</v>
      </c>
      <c r="G4833" s="1658"/>
      <c r="H4833" s="622" t="s">
        <v>1033</v>
      </c>
      <c r="I4833" s="623" t="s">
        <v>1034</v>
      </c>
      <c r="J4833" s="620" t="s">
        <v>1035</v>
      </c>
      <c r="K4833" s="620" t="s">
        <v>1036</v>
      </c>
      <c r="L4833" s="620" t="s">
        <v>1037</v>
      </c>
      <c r="M4833" s="624" t="s">
        <v>1038</v>
      </c>
    </row>
    <row r="4834" spans="1:13" s="503" customFormat="1" ht="15">
      <c r="A4834" s="625"/>
      <c r="B4834" s="626" t="s">
        <v>1039</v>
      </c>
      <c r="C4834" s="625" t="s">
        <v>1040</v>
      </c>
      <c r="D4834" s="625" t="s">
        <v>1041</v>
      </c>
      <c r="E4834" s="625" t="s">
        <v>1042</v>
      </c>
      <c r="F4834" s="1659" t="s">
        <v>1043</v>
      </c>
      <c r="G4834" s="1660"/>
      <c r="H4834" s="627" t="s">
        <v>1044</v>
      </c>
      <c r="I4834" s="625" t="s">
        <v>6</v>
      </c>
      <c r="J4834" s="628" t="s">
        <v>1045</v>
      </c>
      <c r="K4834" s="629" t="s">
        <v>1046</v>
      </c>
      <c r="L4834" s="625" t="s">
        <v>1047</v>
      </c>
      <c r="M4834" s="628" t="s">
        <v>1048</v>
      </c>
    </row>
    <row r="4835" spans="1:13" s="503" customFormat="1" ht="15">
      <c r="A4835" s="625"/>
      <c r="B4835" s="626" t="s">
        <v>1049</v>
      </c>
      <c r="C4835" s="625"/>
      <c r="D4835" s="625"/>
      <c r="E4835" s="625"/>
      <c r="F4835" s="630" t="s">
        <v>1050</v>
      </c>
      <c r="G4835" s="630" t="s">
        <v>1051</v>
      </c>
      <c r="H4835" s="631" t="s">
        <v>1052</v>
      </c>
      <c r="I4835" s="629" t="s">
        <v>1053</v>
      </c>
      <c r="J4835" s="625" t="s">
        <v>6</v>
      </c>
      <c r="K4835" s="629"/>
      <c r="L4835" s="625" t="s">
        <v>1054</v>
      </c>
      <c r="M4835" s="632"/>
    </row>
    <row r="4836" spans="1:13" s="503" customFormat="1" ht="15">
      <c r="A4836" s="625"/>
      <c r="B4836" s="626"/>
      <c r="C4836" s="625"/>
      <c r="D4836" s="625"/>
      <c r="E4836" s="625"/>
      <c r="F4836" s="633" t="s">
        <v>1055</v>
      </c>
      <c r="G4836" s="634" t="s">
        <v>1055</v>
      </c>
      <c r="H4836" s="628" t="s">
        <v>1056</v>
      </c>
      <c r="I4836" s="629" t="s">
        <v>1057</v>
      </c>
      <c r="J4836" s="625" t="s">
        <v>1058</v>
      </c>
      <c r="K4836" s="635"/>
      <c r="L4836" s="636" t="s">
        <v>1059</v>
      </c>
      <c r="M4836" s="632"/>
    </row>
    <row r="4837" spans="1:13" s="503" customFormat="1" ht="222.75" customHeight="1">
      <c r="A4837" s="693">
        <v>1</v>
      </c>
      <c r="B4837" s="693" t="s">
        <v>3830</v>
      </c>
      <c r="C4837" s="693" t="s">
        <v>3831</v>
      </c>
      <c r="D4837" s="695" t="s">
        <v>3832</v>
      </c>
      <c r="E4837" s="695" t="s">
        <v>3833</v>
      </c>
      <c r="F4837" s="721">
        <v>5</v>
      </c>
      <c r="G4837" s="721"/>
      <c r="H4837" s="722">
        <v>6</v>
      </c>
      <c r="I4837" s="721">
        <v>11</v>
      </c>
      <c r="J4837" s="721">
        <v>71</v>
      </c>
      <c r="K4837" s="721">
        <v>50</v>
      </c>
      <c r="L4837" s="721"/>
      <c r="M4837" s="693" t="s">
        <v>3834</v>
      </c>
    </row>
    <row r="4838" spans="1:13" s="503" customFormat="1" ht="132" customHeight="1">
      <c r="A4838" s="693">
        <v>2</v>
      </c>
      <c r="B4838" s="693" t="s">
        <v>3835</v>
      </c>
      <c r="C4838" s="693" t="s">
        <v>3836</v>
      </c>
      <c r="D4838" s="695" t="s">
        <v>3837</v>
      </c>
      <c r="E4838" s="695" t="s">
        <v>3838</v>
      </c>
      <c r="F4838" s="721">
        <v>10</v>
      </c>
      <c r="G4838" s="721"/>
      <c r="H4838" s="722">
        <v>10</v>
      </c>
      <c r="I4838" s="721">
        <v>20</v>
      </c>
      <c r="J4838" s="721">
        <v>50</v>
      </c>
      <c r="K4838" s="721">
        <v>20</v>
      </c>
      <c r="L4838" s="721"/>
      <c r="M4838" s="693" t="s">
        <v>3839</v>
      </c>
    </row>
    <row r="4839" spans="1:13" s="503" customFormat="1" ht="89.25" customHeight="1">
      <c r="A4839" s="693">
        <v>3</v>
      </c>
      <c r="B4839" s="693" t="s">
        <v>3840</v>
      </c>
      <c r="C4839" s="693" t="s">
        <v>3841</v>
      </c>
      <c r="D4839" s="695" t="s">
        <v>3842</v>
      </c>
      <c r="E4839" s="695" t="s">
        <v>3843</v>
      </c>
      <c r="F4839" s="721" t="s">
        <v>1077</v>
      </c>
      <c r="G4839" s="721"/>
      <c r="H4839" s="721">
        <v>3</v>
      </c>
      <c r="I4839" s="721">
        <v>5</v>
      </c>
      <c r="J4839" s="721">
        <v>17</v>
      </c>
      <c r="K4839" s="721">
        <v>10</v>
      </c>
      <c r="L4839" s="721"/>
      <c r="M4839" s="693" t="s">
        <v>3844</v>
      </c>
    </row>
    <row r="4840" spans="1:13" s="503" customFormat="1" ht="15" customHeight="1">
      <c r="A4840" s="1676" t="s">
        <v>907</v>
      </c>
      <c r="B4840" s="1676"/>
      <c r="C4840" s="1676"/>
      <c r="D4840" s="1676"/>
      <c r="E4840" s="1676"/>
      <c r="F4840" s="1676"/>
      <c r="G4840" s="1676"/>
      <c r="H4840" s="1676"/>
      <c r="I4840" s="1676"/>
      <c r="J4840" s="1676"/>
      <c r="K4840" s="1676"/>
      <c r="L4840" s="1676"/>
      <c r="M4840" s="1676"/>
    </row>
    <row r="4841" spans="1:13" s="503" customFormat="1" ht="15" customHeight="1">
      <c r="A4841" s="1697" t="s">
        <v>908</v>
      </c>
      <c r="B4841" s="1676"/>
      <c r="C4841" s="1676"/>
      <c r="D4841" s="1676"/>
      <c r="E4841" s="1676"/>
      <c r="F4841" s="1676"/>
      <c r="G4841" s="1676"/>
      <c r="H4841" s="1676"/>
      <c r="I4841" s="1676"/>
      <c r="J4841" s="1676"/>
      <c r="K4841" s="1676"/>
      <c r="L4841" s="1676"/>
      <c r="M4841" s="1676"/>
    </row>
    <row r="4842" spans="1:13" s="503" customFormat="1" ht="15">
      <c r="A4842" s="1655" t="s">
        <v>1233</v>
      </c>
      <c r="B4842" s="1655"/>
      <c r="C4842" s="1655"/>
      <c r="D4842" s="1655"/>
      <c r="E4842" s="1655"/>
      <c r="F4842" s="1655"/>
      <c r="G4842" s="1655"/>
      <c r="H4842" s="1655"/>
      <c r="I4842" s="1655"/>
      <c r="J4842" s="1655"/>
      <c r="K4842" s="1655"/>
      <c r="L4842" s="1655"/>
      <c r="M4842" s="738"/>
    </row>
    <row r="4843" spans="1:13" s="503" customFormat="1" ht="15">
      <c r="A4843" s="1690" t="s">
        <v>3828</v>
      </c>
      <c r="B4843" s="1690"/>
      <c r="C4843" s="1690"/>
      <c r="D4843" s="1690"/>
      <c r="E4843" s="1690"/>
      <c r="F4843" s="1690"/>
      <c r="G4843" s="1690"/>
      <c r="H4843" s="1690"/>
      <c r="I4843" s="1690"/>
      <c r="J4843" s="1690"/>
      <c r="K4843" s="1690"/>
      <c r="L4843" s="1690"/>
      <c r="M4843" s="738"/>
    </row>
    <row r="4844" spans="1:13" s="503" customFormat="1" ht="15">
      <c r="A4844" s="1664" t="s">
        <v>3829</v>
      </c>
      <c r="B4844" s="1664"/>
      <c r="C4844" s="1664"/>
      <c r="D4844" s="1664"/>
      <c r="E4844" s="1664"/>
      <c r="F4844" s="1664"/>
      <c r="G4844" s="1664"/>
      <c r="H4844" s="1664"/>
      <c r="I4844" s="1664"/>
      <c r="J4844" s="1664"/>
      <c r="K4844" s="1664"/>
      <c r="L4844" s="1664"/>
      <c r="M4844" s="738"/>
    </row>
    <row r="4845" spans="1:13" s="503" customFormat="1" ht="15">
      <c r="A4845" s="620" t="s">
        <v>910</v>
      </c>
      <c r="B4845" s="621" t="s">
        <v>1029</v>
      </c>
      <c r="C4845" s="620" t="s">
        <v>1030</v>
      </c>
      <c r="D4845" s="620" t="s">
        <v>1030</v>
      </c>
      <c r="E4845" s="620" t="s">
        <v>1031</v>
      </c>
      <c r="F4845" s="1657" t="s">
        <v>1032</v>
      </c>
      <c r="G4845" s="1658"/>
      <c r="H4845" s="622" t="s">
        <v>1033</v>
      </c>
      <c r="I4845" s="623" t="s">
        <v>1034</v>
      </c>
      <c r="J4845" s="620" t="s">
        <v>1035</v>
      </c>
      <c r="K4845" s="620" t="s">
        <v>1036</v>
      </c>
      <c r="L4845" s="620" t="s">
        <v>1037</v>
      </c>
      <c r="M4845" s="624" t="s">
        <v>1038</v>
      </c>
    </row>
    <row r="4846" spans="1:13" s="503" customFormat="1" ht="15">
      <c r="A4846" s="625"/>
      <c r="B4846" s="626" t="s">
        <v>1039</v>
      </c>
      <c r="C4846" s="625" t="s">
        <v>1040</v>
      </c>
      <c r="D4846" s="625" t="s">
        <v>1041</v>
      </c>
      <c r="E4846" s="625" t="s">
        <v>1042</v>
      </c>
      <c r="F4846" s="1659" t="s">
        <v>1043</v>
      </c>
      <c r="G4846" s="1660"/>
      <c r="H4846" s="627" t="s">
        <v>1044</v>
      </c>
      <c r="I4846" s="625" t="s">
        <v>6</v>
      </c>
      <c r="J4846" s="628" t="s">
        <v>1045</v>
      </c>
      <c r="K4846" s="629" t="s">
        <v>1046</v>
      </c>
      <c r="L4846" s="625" t="s">
        <v>1047</v>
      </c>
      <c r="M4846" s="628" t="s">
        <v>1048</v>
      </c>
    </row>
    <row r="4847" spans="1:13" s="503" customFormat="1" ht="15">
      <c r="A4847" s="625"/>
      <c r="B4847" s="626" t="s">
        <v>1049</v>
      </c>
      <c r="C4847" s="625"/>
      <c r="D4847" s="625"/>
      <c r="E4847" s="625"/>
      <c r="F4847" s="630" t="s">
        <v>1050</v>
      </c>
      <c r="G4847" s="630" t="s">
        <v>1051</v>
      </c>
      <c r="H4847" s="631" t="s">
        <v>1052</v>
      </c>
      <c r="I4847" s="629" t="s">
        <v>1053</v>
      </c>
      <c r="J4847" s="625" t="s">
        <v>6</v>
      </c>
      <c r="K4847" s="629"/>
      <c r="L4847" s="625" t="s">
        <v>1054</v>
      </c>
      <c r="M4847" s="632"/>
    </row>
    <row r="4848" spans="1:13" s="503" customFormat="1" ht="15">
      <c r="A4848" s="625"/>
      <c r="B4848" s="626"/>
      <c r="C4848" s="625"/>
      <c r="D4848" s="625"/>
      <c r="E4848" s="625"/>
      <c r="F4848" s="633" t="s">
        <v>1055</v>
      </c>
      <c r="G4848" s="634" t="s">
        <v>1055</v>
      </c>
      <c r="H4848" s="628" t="s">
        <v>1056</v>
      </c>
      <c r="I4848" s="629" t="s">
        <v>1057</v>
      </c>
      <c r="J4848" s="625" t="s">
        <v>1058</v>
      </c>
      <c r="K4848" s="635"/>
      <c r="L4848" s="636" t="s">
        <v>1059</v>
      </c>
      <c r="M4848" s="632"/>
    </row>
    <row r="4849" spans="1:13" s="503" customFormat="1" ht="76.5">
      <c r="A4849" s="693">
        <v>4</v>
      </c>
      <c r="B4849" s="693" t="s">
        <v>3845</v>
      </c>
      <c r="C4849" s="695" t="s">
        <v>3846</v>
      </c>
      <c r="D4849" s="695" t="s">
        <v>3847</v>
      </c>
      <c r="E4849" s="695" t="s">
        <v>3848</v>
      </c>
      <c r="F4849" s="721">
        <v>10</v>
      </c>
      <c r="G4849" s="977"/>
      <c r="H4849" s="721">
        <v>5</v>
      </c>
      <c r="I4849" s="721">
        <v>10</v>
      </c>
      <c r="J4849" s="721">
        <v>15</v>
      </c>
      <c r="K4849" s="721">
        <v>10</v>
      </c>
      <c r="L4849" s="977"/>
      <c r="M4849" s="693" t="s">
        <v>3849</v>
      </c>
    </row>
    <row r="4850" spans="1:13" s="503" customFormat="1" ht="76.5">
      <c r="A4850" s="693">
        <v>5</v>
      </c>
      <c r="B4850" s="693" t="s">
        <v>3850</v>
      </c>
      <c r="C4850" s="693" t="s">
        <v>3851</v>
      </c>
      <c r="D4850" s="695" t="s">
        <v>3852</v>
      </c>
      <c r="E4850" s="701" t="s">
        <v>3853</v>
      </c>
      <c r="F4850" s="721" t="s">
        <v>1077</v>
      </c>
      <c r="G4850" s="977"/>
      <c r="H4850" s="721">
        <v>6</v>
      </c>
      <c r="I4850" s="721">
        <v>10</v>
      </c>
      <c r="J4850" s="721">
        <v>51</v>
      </c>
      <c r="K4850" s="721">
        <v>35</v>
      </c>
      <c r="L4850" s="977"/>
      <c r="M4850" s="693" t="s">
        <v>3854</v>
      </c>
    </row>
    <row r="4851" spans="1:13" s="503" customFormat="1" ht="140.25">
      <c r="A4851" s="693">
        <v>6</v>
      </c>
      <c r="B4851" s="704" t="s">
        <v>3855</v>
      </c>
      <c r="C4851" s="693" t="s">
        <v>868</v>
      </c>
      <c r="D4851" s="694" t="s">
        <v>3856</v>
      </c>
      <c r="E4851" s="695" t="s">
        <v>3857</v>
      </c>
      <c r="F4851" s="721" t="s">
        <v>1077</v>
      </c>
      <c r="G4851" s="721"/>
      <c r="H4851" s="721">
        <v>6</v>
      </c>
      <c r="I4851" s="721">
        <v>7.5</v>
      </c>
      <c r="J4851" s="721">
        <v>9.5</v>
      </c>
      <c r="K4851" s="721">
        <v>1</v>
      </c>
      <c r="L4851" s="721"/>
      <c r="M4851" s="693" t="s">
        <v>3858</v>
      </c>
    </row>
    <row r="4852" spans="1:13" s="503" customFormat="1" ht="63.75">
      <c r="A4852" s="693">
        <v>7</v>
      </c>
      <c r="B4852" s="704" t="s">
        <v>3859</v>
      </c>
      <c r="C4852" s="693" t="s">
        <v>3860</v>
      </c>
      <c r="D4852" s="693" t="s">
        <v>3860</v>
      </c>
      <c r="E4852" s="695" t="s">
        <v>3861</v>
      </c>
      <c r="F4852" s="721">
        <v>3</v>
      </c>
      <c r="G4852" s="721"/>
      <c r="H4852" s="721">
        <v>5</v>
      </c>
      <c r="I4852" s="721">
        <v>10</v>
      </c>
      <c r="J4852" s="721">
        <v>25</v>
      </c>
      <c r="K4852" s="721">
        <v>10</v>
      </c>
      <c r="L4852" s="721"/>
      <c r="M4852" s="693" t="s">
        <v>3862</v>
      </c>
    </row>
    <row r="4853" spans="1:13" s="503" customFormat="1" ht="89.25">
      <c r="A4853" s="693">
        <v>8</v>
      </c>
      <c r="B4853" s="704" t="s">
        <v>3863</v>
      </c>
      <c r="C4853" s="693" t="s">
        <v>3864</v>
      </c>
      <c r="D4853" s="693" t="s">
        <v>3865</v>
      </c>
      <c r="E4853" s="695" t="s">
        <v>3866</v>
      </c>
      <c r="F4853" s="721" t="s">
        <v>1077</v>
      </c>
      <c r="G4853" s="721"/>
      <c r="H4853" s="721">
        <v>2</v>
      </c>
      <c r="I4853" s="721">
        <v>3</v>
      </c>
      <c r="J4853" s="721">
        <v>6</v>
      </c>
      <c r="K4853" s="721">
        <v>2</v>
      </c>
      <c r="L4853" s="721"/>
      <c r="M4853" s="693" t="s">
        <v>3867</v>
      </c>
    </row>
    <row r="4854" spans="1:13" s="503" customFormat="1" ht="15" customHeight="1">
      <c r="A4854" s="1676" t="s">
        <v>907</v>
      </c>
      <c r="B4854" s="1676"/>
      <c r="C4854" s="1676"/>
      <c r="D4854" s="1676"/>
      <c r="E4854" s="1676"/>
      <c r="F4854" s="1676"/>
      <c r="G4854" s="1676"/>
      <c r="H4854" s="1676"/>
      <c r="I4854" s="1676"/>
      <c r="J4854" s="1676"/>
      <c r="K4854" s="1676"/>
      <c r="L4854" s="1676"/>
      <c r="M4854" s="1676"/>
    </row>
    <row r="4855" spans="1:13" s="503" customFormat="1" ht="15" customHeight="1">
      <c r="A4855" s="1697" t="s">
        <v>908</v>
      </c>
      <c r="B4855" s="1676"/>
      <c r="C4855" s="1676"/>
      <c r="D4855" s="1676"/>
      <c r="E4855" s="1676"/>
      <c r="F4855" s="1676"/>
      <c r="G4855" s="1676"/>
      <c r="H4855" s="1676"/>
      <c r="I4855" s="1676"/>
      <c r="J4855" s="1676"/>
      <c r="K4855" s="1676"/>
      <c r="L4855" s="1676"/>
      <c r="M4855" s="1676"/>
    </row>
    <row r="4856" spans="1:13" s="503" customFormat="1" ht="15">
      <c r="A4856" s="1655" t="s">
        <v>1233</v>
      </c>
      <c r="B4856" s="1655"/>
      <c r="C4856" s="1655"/>
      <c r="D4856" s="1655"/>
      <c r="E4856" s="1655"/>
      <c r="F4856" s="1655"/>
      <c r="G4856" s="1655"/>
      <c r="H4856" s="1655"/>
      <c r="I4856" s="1655"/>
      <c r="J4856" s="1655"/>
      <c r="K4856" s="1655"/>
      <c r="L4856" s="1655"/>
      <c r="M4856" s="738"/>
    </row>
    <row r="4857" spans="1:13" s="503" customFormat="1" ht="15">
      <c r="A4857" s="1690" t="s">
        <v>3828</v>
      </c>
      <c r="B4857" s="1690"/>
      <c r="C4857" s="1690"/>
      <c r="D4857" s="1690"/>
      <c r="E4857" s="1690"/>
      <c r="F4857" s="1690"/>
      <c r="G4857" s="1690"/>
      <c r="H4857" s="1690"/>
      <c r="I4857" s="1690"/>
      <c r="J4857" s="1690"/>
      <c r="K4857" s="1690"/>
      <c r="L4857" s="1690"/>
      <c r="M4857" s="738"/>
    </row>
    <row r="4858" spans="1:13" s="503" customFormat="1" ht="15">
      <c r="A4858" s="1664" t="s">
        <v>3829</v>
      </c>
      <c r="B4858" s="1664"/>
      <c r="C4858" s="1664"/>
      <c r="D4858" s="1664"/>
      <c r="E4858" s="1664"/>
      <c r="F4858" s="1664"/>
      <c r="G4858" s="1664"/>
      <c r="H4858" s="1664"/>
      <c r="I4858" s="1664"/>
      <c r="J4858" s="1664"/>
      <c r="K4858" s="1664"/>
      <c r="L4858" s="1664"/>
      <c r="M4858" s="738"/>
    </row>
    <row r="4859" spans="1:13" s="503" customFormat="1" ht="15">
      <c r="A4859" s="620" t="s">
        <v>910</v>
      </c>
      <c r="B4859" s="621" t="s">
        <v>1029</v>
      </c>
      <c r="C4859" s="620" t="s">
        <v>1030</v>
      </c>
      <c r="D4859" s="620" t="s">
        <v>1030</v>
      </c>
      <c r="E4859" s="620" t="s">
        <v>1031</v>
      </c>
      <c r="F4859" s="1657" t="s">
        <v>1032</v>
      </c>
      <c r="G4859" s="1658"/>
      <c r="H4859" s="622" t="s">
        <v>1033</v>
      </c>
      <c r="I4859" s="623" t="s">
        <v>1034</v>
      </c>
      <c r="J4859" s="620" t="s">
        <v>1035</v>
      </c>
      <c r="K4859" s="620" t="s">
        <v>1036</v>
      </c>
      <c r="L4859" s="620" t="s">
        <v>1037</v>
      </c>
      <c r="M4859" s="624" t="s">
        <v>1038</v>
      </c>
    </row>
    <row r="4860" spans="1:13" s="503" customFormat="1" ht="15">
      <c r="A4860" s="625"/>
      <c r="B4860" s="626" t="s">
        <v>1039</v>
      </c>
      <c r="C4860" s="625" t="s">
        <v>1040</v>
      </c>
      <c r="D4860" s="625" t="s">
        <v>1041</v>
      </c>
      <c r="E4860" s="625" t="s">
        <v>1042</v>
      </c>
      <c r="F4860" s="1659" t="s">
        <v>1043</v>
      </c>
      <c r="G4860" s="1660"/>
      <c r="H4860" s="627" t="s">
        <v>1044</v>
      </c>
      <c r="I4860" s="625" t="s">
        <v>6</v>
      </c>
      <c r="J4860" s="628" t="s">
        <v>1045</v>
      </c>
      <c r="K4860" s="629" t="s">
        <v>1046</v>
      </c>
      <c r="L4860" s="625" t="s">
        <v>1047</v>
      </c>
      <c r="M4860" s="628" t="s">
        <v>1048</v>
      </c>
    </row>
    <row r="4861" spans="1:13" s="503" customFormat="1" ht="15">
      <c r="A4861" s="625"/>
      <c r="B4861" s="626" t="s">
        <v>1049</v>
      </c>
      <c r="C4861" s="625"/>
      <c r="D4861" s="625"/>
      <c r="E4861" s="625"/>
      <c r="F4861" s="630" t="s">
        <v>1050</v>
      </c>
      <c r="G4861" s="630" t="s">
        <v>1051</v>
      </c>
      <c r="H4861" s="631" t="s">
        <v>1052</v>
      </c>
      <c r="I4861" s="629" t="s">
        <v>1053</v>
      </c>
      <c r="J4861" s="625" t="s">
        <v>6</v>
      </c>
      <c r="K4861" s="629"/>
      <c r="L4861" s="625" t="s">
        <v>1054</v>
      </c>
      <c r="M4861" s="632"/>
    </row>
    <row r="4862" spans="1:13" s="503" customFormat="1" ht="15">
      <c r="A4862" s="625"/>
      <c r="B4862" s="626"/>
      <c r="C4862" s="625"/>
      <c r="D4862" s="625"/>
      <c r="E4862" s="625"/>
      <c r="F4862" s="633" t="s">
        <v>1055</v>
      </c>
      <c r="G4862" s="634" t="s">
        <v>1055</v>
      </c>
      <c r="H4862" s="628" t="s">
        <v>1056</v>
      </c>
      <c r="I4862" s="629" t="s">
        <v>1057</v>
      </c>
      <c r="J4862" s="625" t="s">
        <v>1058</v>
      </c>
      <c r="K4862" s="635"/>
      <c r="L4862" s="636" t="s">
        <v>1059</v>
      </c>
      <c r="M4862" s="632"/>
    </row>
    <row r="4863" spans="1:13" s="503" customFormat="1" ht="93.75" customHeight="1">
      <c r="A4863" s="693">
        <v>9</v>
      </c>
      <c r="B4863" s="710" t="s">
        <v>3868</v>
      </c>
      <c r="C4863" s="693" t="s">
        <v>3869</v>
      </c>
      <c r="D4863" s="694" t="s">
        <v>3870</v>
      </c>
      <c r="E4863" s="695" t="s">
        <v>3871</v>
      </c>
      <c r="F4863" s="721">
        <v>1</v>
      </c>
      <c r="G4863" s="721"/>
      <c r="H4863" s="721">
        <v>1</v>
      </c>
      <c r="I4863" s="721">
        <v>2.5</v>
      </c>
      <c r="J4863" s="721">
        <v>16.5</v>
      </c>
      <c r="K4863" s="721">
        <v>12</v>
      </c>
      <c r="L4863" s="721"/>
      <c r="M4863" s="693" t="s">
        <v>3872</v>
      </c>
    </row>
    <row r="4864" spans="1:13" s="503" customFormat="1" ht="51">
      <c r="A4864" s="693">
        <v>10</v>
      </c>
      <c r="B4864" s="704" t="s">
        <v>3863</v>
      </c>
      <c r="C4864" s="693" t="s">
        <v>3873</v>
      </c>
      <c r="D4864" s="695" t="s">
        <v>3874</v>
      </c>
      <c r="E4864" s="695" t="s">
        <v>3875</v>
      </c>
      <c r="F4864" s="721">
        <v>2</v>
      </c>
      <c r="G4864" s="721"/>
      <c r="H4864" s="721">
        <v>5</v>
      </c>
      <c r="I4864" s="721">
        <v>9</v>
      </c>
      <c r="J4864" s="721">
        <v>18</v>
      </c>
      <c r="K4864" s="721">
        <v>5</v>
      </c>
      <c r="L4864" s="721"/>
      <c r="M4864" s="693" t="s">
        <v>3876</v>
      </c>
    </row>
    <row r="4865" spans="1:13" s="503" customFormat="1" ht="51">
      <c r="A4865" s="693">
        <v>11</v>
      </c>
      <c r="B4865" s="704" t="s">
        <v>3863</v>
      </c>
      <c r="C4865" s="693" t="s">
        <v>3877</v>
      </c>
      <c r="D4865" s="694" t="s">
        <v>3878</v>
      </c>
      <c r="E4865" s="695" t="s">
        <v>3879</v>
      </c>
      <c r="F4865" s="721">
        <v>1.5</v>
      </c>
      <c r="G4865" s="721"/>
      <c r="H4865" s="721">
        <v>2</v>
      </c>
      <c r="I4865" s="721">
        <v>3.5</v>
      </c>
      <c r="J4865" s="721">
        <v>10.5</v>
      </c>
      <c r="K4865" s="721">
        <v>5</v>
      </c>
      <c r="L4865" s="721"/>
      <c r="M4865" s="693" t="s">
        <v>3880</v>
      </c>
    </row>
    <row r="4866" spans="1:13" s="503" customFormat="1" ht="63.75">
      <c r="A4866" s="693">
        <v>15</v>
      </c>
      <c r="B4866" s="704" t="s">
        <v>3863</v>
      </c>
      <c r="C4866" s="693" t="s">
        <v>3881</v>
      </c>
      <c r="D4866" s="694" t="s">
        <v>3882</v>
      </c>
      <c r="E4866" s="695" t="s">
        <v>3883</v>
      </c>
      <c r="F4866" s="721" t="s">
        <v>1077</v>
      </c>
      <c r="G4866" s="721"/>
      <c r="H4866" s="721">
        <v>1</v>
      </c>
      <c r="I4866" s="721">
        <v>2</v>
      </c>
      <c r="J4866" s="721">
        <v>3</v>
      </c>
      <c r="K4866" s="721"/>
      <c r="L4866" s="721"/>
      <c r="M4866" s="693" t="s">
        <v>3884</v>
      </c>
    </row>
    <row r="4867" spans="1:13" s="503" customFormat="1" ht="63.75">
      <c r="A4867" s="693">
        <v>16</v>
      </c>
      <c r="B4867" s="704" t="s">
        <v>3885</v>
      </c>
      <c r="C4867" s="693" t="s">
        <v>3886</v>
      </c>
      <c r="D4867" s="694" t="s">
        <v>3887</v>
      </c>
      <c r="E4867" s="695" t="s">
        <v>3888</v>
      </c>
      <c r="F4867" s="721">
        <v>0.5</v>
      </c>
      <c r="G4867" s="721"/>
      <c r="H4867" s="721">
        <v>0.5</v>
      </c>
      <c r="I4867" s="721">
        <v>1</v>
      </c>
      <c r="J4867" s="721">
        <v>1.5</v>
      </c>
      <c r="K4867" s="721"/>
      <c r="L4867" s="721"/>
      <c r="M4867" s="693" t="s">
        <v>3889</v>
      </c>
    </row>
    <row r="4868" spans="1:13" s="503" customFormat="1" ht="51">
      <c r="A4868" s="693">
        <v>12</v>
      </c>
      <c r="B4868" s="704" t="s">
        <v>3890</v>
      </c>
      <c r="C4868" s="693" t="s">
        <v>868</v>
      </c>
      <c r="D4868" s="694" t="s">
        <v>3891</v>
      </c>
      <c r="E4868" s="695" t="s">
        <v>3892</v>
      </c>
      <c r="F4868" s="721" t="s">
        <v>1077</v>
      </c>
      <c r="G4868" s="721"/>
      <c r="H4868" s="721">
        <v>1</v>
      </c>
      <c r="I4868" s="721">
        <v>2</v>
      </c>
      <c r="J4868" s="721">
        <v>4</v>
      </c>
      <c r="K4868" s="721">
        <v>1</v>
      </c>
      <c r="L4868" s="721"/>
      <c r="M4868" s="693" t="s">
        <v>3893</v>
      </c>
    </row>
    <row r="4869" spans="1:13" s="503" customFormat="1" ht="76.5">
      <c r="A4869" s="693">
        <v>17</v>
      </c>
      <c r="B4869" s="704" t="s">
        <v>3890</v>
      </c>
      <c r="C4869" s="693" t="s">
        <v>3894</v>
      </c>
      <c r="D4869" s="694" t="s">
        <v>3895</v>
      </c>
      <c r="E4869" s="695" t="s">
        <v>3896</v>
      </c>
      <c r="F4869" s="721">
        <v>5</v>
      </c>
      <c r="G4869" s="721"/>
      <c r="H4869" s="721">
        <v>6</v>
      </c>
      <c r="I4869" s="721">
        <v>11</v>
      </c>
      <c r="J4869" s="721">
        <v>16</v>
      </c>
      <c r="K4869" s="721"/>
      <c r="L4869" s="721">
        <v>129.30000000000001</v>
      </c>
      <c r="M4869" s="693" t="s">
        <v>3897</v>
      </c>
    </row>
    <row r="4870" spans="1:13" s="503" customFormat="1" ht="15" customHeight="1">
      <c r="A4870" s="1676" t="s">
        <v>907</v>
      </c>
      <c r="B4870" s="1676"/>
      <c r="C4870" s="1676"/>
      <c r="D4870" s="1676"/>
      <c r="E4870" s="1676"/>
      <c r="F4870" s="1676"/>
      <c r="G4870" s="1676"/>
      <c r="H4870" s="1676"/>
      <c r="I4870" s="1676"/>
      <c r="J4870" s="1676"/>
      <c r="K4870" s="1676"/>
      <c r="L4870" s="1676"/>
      <c r="M4870" s="1676"/>
    </row>
    <row r="4871" spans="1:13" s="503" customFormat="1" ht="15" customHeight="1">
      <c r="A4871" s="1697" t="s">
        <v>908</v>
      </c>
      <c r="B4871" s="1676"/>
      <c r="C4871" s="1676"/>
      <c r="D4871" s="1676"/>
      <c r="E4871" s="1676"/>
      <c r="F4871" s="1676"/>
      <c r="G4871" s="1676"/>
      <c r="H4871" s="1676"/>
      <c r="I4871" s="1676"/>
      <c r="J4871" s="1676"/>
      <c r="K4871" s="1676"/>
      <c r="L4871" s="1676"/>
      <c r="M4871" s="1676"/>
    </row>
    <row r="4872" spans="1:13" s="503" customFormat="1" ht="15">
      <c r="A4872" s="1655" t="s">
        <v>1233</v>
      </c>
      <c r="B4872" s="1655"/>
      <c r="C4872" s="1655"/>
      <c r="D4872" s="1655"/>
      <c r="E4872" s="1655"/>
      <c r="F4872" s="1655"/>
      <c r="G4872" s="1655"/>
      <c r="H4872" s="1655"/>
      <c r="I4872" s="1655"/>
      <c r="J4872" s="1655"/>
      <c r="K4872" s="1655"/>
      <c r="L4872" s="1655"/>
      <c r="M4872" s="738"/>
    </row>
    <row r="4873" spans="1:13" s="503" customFormat="1" ht="15">
      <c r="A4873" s="1690" t="s">
        <v>3828</v>
      </c>
      <c r="B4873" s="1690"/>
      <c r="C4873" s="1690"/>
      <c r="D4873" s="1690"/>
      <c r="E4873" s="1690"/>
      <c r="F4873" s="1690"/>
      <c r="G4873" s="1690"/>
      <c r="H4873" s="1690"/>
      <c r="I4873" s="1690"/>
      <c r="J4873" s="1690"/>
      <c r="K4873" s="1690"/>
      <c r="L4873" s="1690"/>
      <c r="M4873" s="738"/>
    </row>
    <row r="4874" spans="1:13" s="503" customFormat="1" ht="15">
      <c r="A4874" s="1664" t="s">
        <v>3829</v>
      </c>
      <c r="B4874" s="1664"/>
      <c r="C4874" s="1664"/>
      <c r="D4874" s="1664"/>
      <c r="E4874" s="1664"/>
      <c r="F4874" s="1664"/>
      <c r="G4874" s="1664"/>
      <c r="H4874" s="1664"/>
      <c r="I4874" s="1664"/>
      <c r="J4874" s="1664"/>
      <c r="K4874" s="1664"/>
      <c r="L4874" s="1664"/>
      <c r="M4874" s="738"/>
    </row>
    <row r="4875" spans="1:13" s="503" customFormat="1" ht="15">
      <c r="A4875" s="620" t="s">
        <v>910</v>
      </c>
      <c r="B4875" s="621" t="s">
        <v>1029</v>
      </c>
      <c r="C4875" s="620" t="s">
        <v>1030</v>
      </c>
      <c r="D4875" s="620" t="s">
        <v>1030</v>
      </c>
      <c r="E4875" s="620" t="s">
        <v>1031</v>
      </c>
      <c r="F4875" s="1657" t="s">
        <v>1032</v>
      </c>
      <c r="G4875" s="1658"/>
      <c r="H4875" s="622" t="s">
        <v>1033</v>
      </c>
      <c r="I4875" s="623" t="s">
        <v>1034</v>
      </c>
      <c r="J4875" s="620" t="s">
        <v>1035</v>
      </c>
      <c r="K4875" s="620" t="s">
        <v>1036</v>
      </c>
      <c r="L4875" s="620" t="s">
        <v>1037</v>
      </c>
      <c r="M4875" s="624" t="s">
        <v>1038</v>
      </c>
    </row>
    <row r="4876" spans="1:13" s="503" customFormat="1" ht="15">
      <c r="A4876" s="625"/>
      <c r="B4876" s="626" t="s">
        <v>1039</v>
      </c>
      <c r="C4876" s="625" t="s">
        <v>1040</v>
      </c>
      <c r="D4876" s="625" t="s">
        <v>1041</v>
      </c>
      <c r="E4876" s="625" t="s">
        <v>1042</v>
      </c>
      <c r="F4876" s="1659" t="s">
        <v>1043</v>
      </c>
      <c r="G4876" s="1660"/>
      <c r="H4876" s="627" t="s">
        <v>1044</v>
      </c>
      <c r="I4876" s="625" t="s">
        <v>6</v>
      </c>
      <c r="J4876" s="628" t="s">
        <v>1045</v>
      </c>
      <c r="K4876" s="629" t="s">
        <v>1046</v>
      </c>
      <c r="L4876" s="625" t="s">
        <v>1047</v>
      </c>
      <c r="M4876" s="628" t="s">
        <v>1048</v>
      </c>
    </row>
    <row r="4877" spans="1:13" s="503" customFormat="1" ht="15">
      <c r="A4877" s="625"/>
      <c r="B4877" s="626" t="s">
        <v>1049</v>
      </c>
      <c r="C4877" s="625"/>
      <c r="D4877" s="625"/>
      <c r="E4877" s="625"/>
      <c r="F4877" s="630" t="s">
        <v>1050</v>
      </c>
      <c r="G4877" s="630" t="s">
        <v>1051</v>
      </c>
      <c r="H4877" s="631" t="s">
        <v>1052</v>
      </c>
      <c r="I4877" s="629" t="s">
        <v>1053</v>
      </c>
      <c r="J4877" s="625" t="s">
        <v>6</v>
      </c>
      <c r="K4877" s="629"/>
      <c r="L4877" s="625" t="s">
        <v>1054</v>
      </c>
      <c r="M4877" s="632"/>
    </row>
    <row r="4878" spans="1:13" s="503" customFormat="1" ht="15">
      <c r="A4878" s="625"/>
      <c r="B4878" s="626"/>
      <c r="C4878" s="625"/>
      <c r="D4878" s="625"/>
      <c r="E4878" s="625"/>
      <c r="F4878" s="633" t="s">
        <v>1055</v>
      </c>
      <c r="G4878" s="634" t="s">
        <v>1055</v>
      </c>
      <c r="H4878" s="628" t="s">
        <v>1056</v>
      </c>
      <c r="I4878" s="629" t="s">
        <v>1057</v>
      </c>
      <c r="J4878" s="625" t="s">
        <v>1058</v>
      </c>
      <c r="K4878" s="635"/>
      <c r="L4878" s="636" t="s">
        <v>1059</v>
      </c>
      <c r="M4878" s="632"/>
    </row>
    <row r="4879" spans="1:13" s="503" customFormat="1" ht="178.5">
      <c r="A4879" s="693">
        <v>13</v>
      </c>
      <c r="B4879" s="704" t="s">
        <v>3898</v>
      </c>
      <c r="C4879" s="693" t="s">
        <v>3899</v>
      </c>
      <c r="D4879" s="694" t="s">
        <v>3900</v>
      </c>
      <c r="E4879" s="695" t="s">
        <v>3901</v>
      </c>
      <c r="F4879" s="721">
        <v>10</v>
      </c>
      <c r="G4879" s="721">
        <v>100</v>
      </c>
      <c r="H4879" s="721">
        <v>5</v>
      </c>
      <c r="I4879" s="721">
        <v>20</v>
      </c>
      <c r="J4879" s="721">
        <v>50</v>
      </c>
      <c r="K4879" s="721">
        <v>10</v>
      </c>
      <c r="L4879" s="721"/>
      <c r="M4879" s="693" t="s">
        <v>3902</v>
      </c>
    </row>
    <row r="4880" spans="1:13" s="503" customFormat="1" ht="76.5">
      <c r="A4880" s="693">
        <v>14</v>
      </c>
      <c r="B4880" s="704" t="s">
        <v>3890</v>
      </c>
      <c r="C4880" s="693" t="s">
        <v>3903</v>
      </c>
      <c r="D4880" s="694" t="s">
        <v>3904</v>
      </c>
      <c r="E4880" s="695" t="s">
        <v>3905</v>
      </c>
      <c r="F4880" s="721">
        <v>2</v>
      </c>
      <c r="G4880" s="721"/>
      <c r="H4880" s="721">
        <v>1</v>
      </c>
      <c r="I4880" s="721">
        <v>3</v>
      </c>
      <c r="J4880" s="721">
        <v>7</v>
      </c>
      <c r="K4880" s="721">
        <v>2</v>
      </c>
      <c r="L4880" s="721"/>
      <c r="M4880" s="693" t="s">
        <v>3906</v>
      </c>
    </row>
    <row r="4881" spans="1:13" s="503" customFormat="1" ht="102">
      <c r="A4881" s="693">
        <v>18</v>
      </c>
      <c r="B4881" s="704" t="s">
        <v>3907</v>
      </c>
      <c r="C4881" s="693" t="s">
        <v>3908</v>
      </c>
      <c r="D4881" s="693" t="s">
        <v>3909</v>
      </c>
      <c r="E4881" s="695" t="s">
        <v>3910</v>
      </c>
      <c r="F4881" s="721">
        <v>2</v>
      </c>
      <c r="G4881" s="721"/>
      <c r="H4881" s="721">
        <v>5</v>
      </c>
      <c r="I4881" s="721">
        <v>10</v>
      </c>
      <c r="J4881" s="721">
        <v>20</v>
      </c>
      <c r="K4881" s="721">
        <v>5</v>
      </c>
      <c r="L4881" s="721"/>
      <c r="M4881" s="693" t="s">
        <v>3911</v>
      </c>
    </row>
    <row r="4882" spans="1:13" s="503" customFormat="1" ht="15">
      <c r="A4882" s="576"/>
      <c r="B4882" s="1341"/>
      <c r="C4882" s="593" t="s">
        <v>6</v>
      </c>
      <c r="D4882" s="574"/>
      <c r="E4882" s="1347"/>
      <c r="F4882" s="1343">
        <f>SUM(F4837:F4881)</f>
        <v>52</v>
      </c>
      <c r="G4882" s="1343">
        <f t="shared" ref="G4882:K4882" si="44">SUM(G4837:G4881)</f>
        <v>100</v>
      </c>
      <c r="H4882" s="1343">
        <f t="shared" si="44"/>
        <v>70.5</v>
      </c>
      <c r="I4882" s="1343">
        <f t="shared" si="44"/>
        <v>140.5</v>
      </c>
      <c r="J4882" s="1343">
        <f t="shared" si="44"/>
        <v>391</v>
      </c>
      <c r="K4882" s="1343">
        <f t="shared" si="44"/>
        <v>178</v>
      </c>
      <c r="L4882" s="1343"/>
      <c r="M4882" s="576"/>
    </row>
    <row r="4883" spans="1:13" s="503" customFormat="1" ht="15">
      <c r="A4883" s="738"/>
      <c r="B4883" s="1348"/>
      <c r="C4883" s="595"/>
      <c r="D4883" s="726"/>
      <c r="E4883" s="1288"/>
      <c r="F4883" s="619"/>
      <c r="G4883" s="595"/>
      <c r="H4883" s="1349"/>
      <c r="I4883" s="1350"/>
      <c r="J4883" s="1350"/>
      <c r="K4883" s="1349"/>
      <c r="L4883" s="738"/>
      <c r="M4883" s="738"/>
    </row>
    <row r="4884" spans="1:13" s="503" customFormat="1" ht="15">
      <c r="A4884" s="738"/>
      <c r="B4884" s="1348"/>
      <c r="C4884" s="595"/>
      <c r="D4884" s="726"/>
      <c r="E4884" s="1288"/>
      <c r="F4884" s="1350"/>
      <c r="G4884" s="595"/>
      <c r="H4884" s="1349"/>
      <c r="I4884" s="1350"/>
      <c r="J4884" s="1350"/>
      <c r="K4884" s="1349"/>
      <c r="L4884" s="738"/>
      <c r="M4884" s="738"/>
    </row>
    <row r="4885" spans="1:13" s="503" customFormat="1" ht="15">
      <c r="A4885" s="738"/>
      <c r="B4885" s="1348"/>
      <c r="C4885" s="595"/>
      <c r="D4885" s="726"/>
      <c r="E4885" s="1288"/>
      <c r="F4885" s="1350"/>
      <c r="G4885" s="595"/>
      <c r="H4885" s="1349"/>
      <c r="I4885" s="1350"/>
      <c r="J4885" s="1350"/>
      <c r="K4885" s="1349"/>
      <c r="L4885" s="738"/>
      <c r="M4885" s="738"/>
    </row>
    <row r="4886" spans="1:13" s="503" customFormat="1" ht="15">
      <c r="A4886" s="738"/>
      <c r="B4886" s="1348"/>
      <c r="C4886" s="595"/>
      <c r="D4886" s="726"/>
      <c r="E4886" s="1288"/>
      <c r="F4886" s="1350"/>
      <c r="G4886" s="595"/>
      <c r="H4886" s="1349"/>
      <c r="I4886" s="1350"/>
      <c r="J4886" s="1350"/>
      <c r="K4886" s="1349"/>
      <c r="L4886" s="738"/>
      <c r="M4886" s="738"/>
    </row>
    <row r="4887" spans="1:13" s="503" customFormat="1" ht="15">
      <c r="A4887" s="738"/>
      <c r="B4887" s="1348"/>
      <c r="C4887" s="595"/>
      <c r="D4887" s="726"/>
      <c r="E4887" s="1288"/>
      <c r="F4887" s="1350"/>
      <c r="G4887" s="595"/>
      <c r="H4887" s="1349"/>
      <c r="I4887" s="1350"/>
      <c r="J4887" s="1350"/>
      <c r="K4887" s="1349"/>
      <c r="L4887" s="738"/>
      <c r="M4887" s="738"/>
    </row>
    <row r="4888" spans="1:13" s="503" customFormat="1" ht="15" customHeight="1">
      <c r="A4888" s="1676" t="s">
        <v>907</v>
      </c>
      <c r="B4888" s="1676"/>
      <c r="C4888" s="1676"/>
      <c r="D4888" s="1676"/>
      <c r="E4888" s="1676"/>
      <c r="F4888" s="1676"/>
      <c r="G4888" s="1676"/>
      <c r="H4888" s="1676"/>
      <c r="I4888" s="1676"/>
      <c r="J4888" s="1676"/>
      <c r="K4888" s="1676"/>
      <c r="L4888" s="1676"/>
      <c r="M4888" s="1676"/>
    </row>
    <row r="4889" spans="1:13" s="503" customFormat="1" ht="15" customHeight="1">
      <c r="A4889" s="1697" t="s">
        <v>908</v>
      </c>
      <c r="B4889" s="1676"/>
      <c r="C4889" s="1676"/>
      <c r="D4889" s="1676"/>
      <c r="E4889" s="1676"/>
      <c r="F4889" s="1676"/>
      <c r="G4889" s="1676"/>
      <c r="H4889" s="1676"/>
      <c r="I4889" s="1676"/>
      <c r="J4889" s="1676"/>
      <c r="K4889" s="1676"/>
      <c r="L4889" s="1676"/>
      <c r="M4889" s="1676"/>
    </row>
    <row r="4890" spans="1:13" s="503" customFormat="1" ht="15">
      <c r="A4890" s="1699" t="s">
        <v>1261</v>
      </c>
      <c r="B4890" s="1699"/>
      <c r="C4890" s="1699"/>
      <c r="D4890" s="1699"/>
      <c r="E4890" s="1699"/>
      <c r="F4890" s="1699"/>
      <c r="G4890" s="1699"/>
      <c r="H4890" s="1699"/>
      <c r="I4890" s="1699"/>
      <c r="J4890" s="1699"/>
      <c r="K4890" s="1699"/>
      <c r="L4890" s="1699"/>
      <c r="M4890" s="1699"/>
    </row>
    <row r="4891" spans="1:13" s="503" customFormat="1" ht="15">
      <c r="A4891" s="1690" t="s">
        <v>3912</v>
      </c>
      <c r="B4891" s="1690"/>
      <c r="C4891" s="1690"/>
      <c r="D4891" s="1690"/>
      <c r="E4891" s="1690"/>
      <c r="F4891" s="1690"/>
      <c r="G4891" s="1690"/>
      <c r="H4891" s="1690"/>
      <c r="I4891" s="1690"/>
      <c r="J4891" s="1690"/>
      <c r="K4891" s="1690"/>
      <c r="L4891" s="1690"/>
      <c r="M4891" s="738"/>
    </row>
    <row r="4892" spans="1:13" s="503" customFormat="1" ht="15">
      <c r="A4892" s="1664" t="s">
        <v>3913</v>
      </c>
      <c r="B4892" s="1664"/>
      <c r="C4892" s="1664"/>
      <c r="D4892" s="1664"/>
      <c r="E4892" s="1664"/>
      <c r="F4892" s="1664"/>
      <c r="G4892" s="1664"/>
      <c r="H4892" s="1664"/>
      <c r="I4892" s="1664"/>
      <c r="J4892" s="1664"/>
      <c r="K4892" s="1664"/>
      <c r="L4892" s="1664"/>
      <c r="M4892" s="738"/>
    </row>
    <row r="4893" spans="1:13" s="503" customFormat="1" ht="15">
      <c r="A4893" s="620" t="s">
        <v>910</v>
      </c>
      <c r="B4893" s="621" t="s">
        <v>1029</v>
      </c>
      <c r="C4893" s="620" t="s">
        <v>1030</v>
      </c>
      <c r="D4893" s="620" t="s">
        <v>1030</v>
      </c>
      <c r="E4893" s="620" t="s">
        <v>1031</v>
      </c>
      <c r="F4893" s="1657" t="s">
        <v>1032</v>
      </c>
      <c r="G4893" s="1658"/>
      <c r="H4893" s="622" t="s">
        <v>1033</v>
      </c>
      <c r="I4893" s="623" t="s">
        <v>1034</v>
      </c>
      <c r="J4893" s="620" t="s">
        <v>1035</v>
      </c>
      <c r="K4893" s="620" t="s">
        <v>1036</v>
      </c>
      <c r="L4893" s="620" t="s">
        <v>1037</v>
      </c>
      <c r="M4893" s="624" t="s">
        <v>1038</v>
      </c>
    </row>
    <row r="4894" spans="1:13" s="503" customFormat="1" ht="15">
      <c r="A4894" s="625"/>
      <c r="B4894" s="626" t="s">
        <v>1039</v>
      </c>
      <c r="C4894" s="625" t="s">
        <v>1040</v>
      </c>
      <c r="D4894" s="625" t="s">
        <v>1041</v>
      </c>
      <c r="E4894" s="625" t="s">
        <v>1042</v>
      </c>
      <c r="F4894" s="1659" t="s">
        <v>1043</v>
      </c>
      <c r="G4894" s="1660"/>
      <c r="H4894" s="627" t="s">
        <v>1044</v>
      </c>
      <c r="I4894" s="625" t="s">
        <v>6</v>
      </c>
      <c r="J4894" s="628" t="s">
        <v>1045</v>
      </c>
      <c r="K4894" s="629" t="s">
        <v>1046</v>
      </c>
      <c r="L4894" s="625" t="s">
        <v>1047</v>
      </c>
      <c r="M4894" s="628" t="s">
        <v>1048</v>
      </c>
    </row>
    <row r="4895" spans="1:13" s="503" customFormat="1" ht="15">
      <c r="A4895" s="625"/>
      <c r="B4895" s="626" t="s">
        <v>1049</v>
      </c>
      <c r="C4895" s="625"/>
      <c r="D4895" s="625"/>
      <c r="E4895" s="625"/>
      <c r="F4895" s="630" t="s">
        <v>1050</v>
      </c>
      <c r="G4895" s="630" t="s">
        <v>1051</v>
      </c>
      <c r="H4895" s="631" t="s">
        <v>1052</v>
      </c>
      <c r="I4895" s="629" t="s">
        <v>1053</v>
      </c>
      <c r="J4895" s="625" t="s">
        <v>6</v>
      </c>
      <c r="K4895" s="629"/>
      <c r="L4895" s="625" t="s">
        <v>1054</v>
      </c>
      <c r="M4895" s="632"/>
    </row>
    <row r="4896" spans="1:13" s="503" customFormat="1" ht="15">
      <c r="A4896" s="625"/>
      <c r="B4896" s="626"/>
      <c r="C4896" s="625"/>
      <c r="D4896" s="625"/>
      <c r="E4896" s="625"/>
      <c r="F4896" s="633" t="s">
        <v>1055</v>
      </c>
      <c r="G4896" s="634" t="s">
        <v>1055</v>
      </c>
      <c r="H4896" s="628" t="s">
        <v>1056</v>
      </c>
      <c r="I4896" s="629" t="s">
        <v>1057</v>
      </c>
      <c r="J4896" s="625" t="s">
        <v>1058</v>
      </c>
      <c r="K4896" s="635"/>
      <c r="L4896" s="636" t="s">
        <v>1059</v>
      </c>
      <c r="M4896" s="632"/>
    </row>
    <row r="4897" spans="1:13" s="503" customFormat="1" ht="216.75">
      <c r="A4897" s="640">
        <v>1</v>
      </c>
      <c r="B4897" s="673" t="s">
        <v>3914</v>
      </c>
      <c r="C4897" s="640" t="s">
        <v>3915</v>
      </c>
      <c r="D4897" s="640" t="s">
        <v>3916</v>
      </c>
      <c r="E4897" s="640" t="s">
        <v>3917</v>
      </c>
      <c r="F4897" s="643">
        <v>145</v>
      </c>
      <c r="G4897" s="652"/>
      <c r="H4897" s="643">
        <v>360</v>
      </c>
      <c r="I4897" s="652">
        <v>505</v>
      </c>
      <c r="J4897" s="652">
        <v>1052.691</v>
      </c>
      <c r="K4897" s="643">
        <v>187.691</v>
      </c>
      <c r="L4897" s="1351"/>
      <c r="M4897" s="640" t="s">
        <v>3918</v>
      </c>
    </row>
    <row r="4898" spans="1:13" s="503" customFormat="1" ht="51.75" thickBot="1">
      <c r="A4898" s="720">
        <v>2</v>
      </c>
      <c r="B4898" s="704" t="s">
        <v>3919</v>
      </c>
      <c r="C4898" s="693" t="s">
        <v>1229</v>
      </c>
      <c r="D4898" s="695" t="s">
        <v>3920</v>
      </c>
      <c r="E4898" s="695" t="s">
        <v>3921</v>
      </c>
      <c r="F4898" s="721">
        <v>6</v>
      </c>
      <c r="G4898" s="704"/>
      <c r="H4898" s="722"/>
      <c r="I4898" s="721">
        <v>5</v>
      </c>
      <c r="J4898" s="721">
        <v>6</v>
      </c>
      <c r="K4898" s="721"/>
      <c r="L4898" s="704"/>
      <c r="M4898" s="693" t="s">
        <v>3922</v>
      </c>
    </row>
    <row r="4899" spans="1:13" s="503" customFormat="1" ht="15.75" thickBot="1">
      <c r="A4899" s="1352"/>
      <c r="B4899" s="1262"/>
      <c r="C4899" s="1353" t="s">
        <v>6</v>
      </c>
      <c r="D4899" s="771"/>
      <c r="E4899" s="1354"/>
      <c r="F4899" s="1355">
        <f>SUM(F4897:F4898)</f>
        <v>151</v>
      </c>
      <c r="G4899" s="1355">
        <f>SUM(G4897:G4898)</f>
        <v>0</v>
      </c>
      <c r="H4899" s="1355">
        <f>SUM(H4897:H4898)</f>
        <v>360</v>
      </c>
      <c r="I4899" s="1355">
        <f>SUM(I4897:I4898)</f>
        <v>510</v>
      </c>
      <c r="J4899" s="1355">
        <f>SUM(J4897:J4898)</f>
        <v>1058.691</v>
      </c>
      <c r="K4899" s="1355"/>
      <c r="L4899" s="1355"/>
      <c r="M4899" s="1356"/>
    </row>
    <row r="4900" spans="1:13" s="503" customFormat="1" ht="15">
      <c r="A4900" s="738"/>
      <c r="B4900" s="1348"/>
      <c r="C4900" s="595"/>
      <c r="D4900" s="786"/>
      <c r="E4900" s="1288"/>
      <c r="F4900" s="1350"/>
      <c r="G4900" s="1350"/>
      <c r="H4900" s="1349"/>
      <c r="I4900" s="1349"/>
      <c r="J4900" s="1350"/>
      <c r="K4900" s="1350"/>
      <c r="L4900" s="1350"/>
      <c r="M4900" s="1067"/>
    </row>
    <row r="4901" spans="1:13" s="503" customFormat="1" ht="15">
      <c r="A4901" s="738"/>
      <c r="B4901" s="1348"/>
      <c r="C4901" s="595"/>
      <c r="D4901" s="786"/>
      <c r="E4901" s="1288"/>
      <c r="F4901" s="1350"/>
      <c r="G4901" s="1350"/>
      <c r="H4901" s="1349"/>
      <c r="I4901" s="1349"/>
      <c r="J4901" s="1350"/>
      <c r="K4901" s="1350"/>
      <c r="L4901" s="1350"/>
      <c r="M4901" s="1067"/>
    </row>
    <row r="4902" spans="1:13" s="503" customFormat="1" ht="15">
      <c r="A4902" s="738"/>
      <c r="B4902" s="1348"/>
      <c r="C4902" s="595"/>
      <c r="D4902" s="786"/>
      <c r="E4902" s="1288"/>
      <c r="F4902" s="1350"/>
      <c r="G4902" s="1350"/>
      <c r="H4902" s="1349"/>
      <c r="I4902" s="1349"/>
      <c r="J4902" s="1350"/>
      <c r="K4902" s="1350"/>
      <c r="L4902" s="1350"/>
      <c r="M4902" s="1067"/>
    </row>
    <row r="4903" spans="1:13" s="503" customFormat="1" ht="15">
      <c r="A4903" s="738"/>
      <c r="B4903" s="1348"/>
      <c r="C4903" s="595"/>
      <c r="D4903" s="786"/>
      <c r="E4903" s="1288"/>
      <c r="F4903" s="1350"/>
      <c r="G4903" s="1350"/>
      <c r="H4903" s="1349"/>
      <c r="I4903" s="1349"/>
      <c r="J4903" s="1350"/>
      <c r="K4903" s="1350"/>
      <c r="L4903" s="1350"/>
      <c r="M4903" s="1067"/>
    </row>
    <row r="4904" spans="1:13" s="503" customFormat="1" ht="15">
      <c r="A4904" s="738"/>
      <c r="B4904" s="1348"/>
      <c r="C4904" s="595"/>
      <c r="D4904" s="786"/>
      <c r="E4904" s="1288"/>
      <c r="F4904" s="1350"/>
      <c r="G4904" s="1350"/>
      <c r="H4904" s="1349"/>
      <c r="I4904" s="1349"/>
      <c r="J4904" s="1350"/>
      <c r="K4904" s="1350"/>
      <c r="L4904" s="1350"/>
      <c r="M4904" s="1067"/>
    </row>
    <row r="4905" spans="1:13" s="503" customFormat="1" ht="15">
      <c r="A4905" s="738"/>
      <c r="B4905" s="1348"/>
      <c r="C4905" s="595"/>
      <c r="D4905" s="786"/>
      <c r="E4905" s="1288"/>
      <c r="F4905" s="1350"/>
      <c r="G4905" s="1350"/>
      <c r="H4905" s="1349"/>
      <c r="I4905" s="1349"/>
      <c r="J4905" s="1350"/>
      <c r="K4905" s="1350"/>
      <c r="L4905" s="1350"/>
      <c r="M4905" s="1067"/>
    </row>
    <row r="4906" spans="1:13" s="503" customFormat="1" ht="15">
      <c r="A4906" s="738"/>
      <c r="B4906" s="1348"/>
      <c r="C4906" s="595"/>
      <c r="D4906" s="786"/>
      <c r="E4906" s="1288"/>
      <c r="F4906" s="1350"/>
      <c r="G4906" s="1350"/>
      <c r="H4906" s="1349"/>
      <c r="I4906" s="1349"/>
      <c r="J4906" s="1350"/>
      <c r="K4906" s="1350"/>
      <c r="L4906" s="1350"/>
      <c r="M4906" s="1067"/>
    </row>
    <row r="4907" spans="1:13" s="503" customFormat="1" ht="15">
      <c r="A4907" s="738"/>
      <c r="B4907" s="1348"/>
      <c r="C4907" s="595"/>
      <c r="D4907" s="786"/>
      <c r="E4907" s="1288"/>
      <c r="F4907" s="1350"/>
      <c r="G4907" s="1350"/>
      <c r="H4907" s="1349"/>
      <c r="I4907" s="1349"/>
      <c r="J4907" s="1350"/>
      <c r="K4907" s="1350"/>
      <c r="L4907" s="1350"/>
      <c r="M4907" s="1067"/>
    </row>
    <row r="4908" spans="1:13" s="503" customFormat="1" ht="15">
      <c r="A4908" s="738"/>
      <c r="B4908" s="1348"/>
      <c r="C4908" s="595"/>
      <c r="D4908" s="786"/>
      <c r="E4908" s="1288"/>
      <c r="F4908" s="1350"/>
      <c r="G4908" s="1350"/>
      <c r="H4908" s="1349"/>
      <c r="I4908" s="1349"/>
      <c r="J4908" s="1350"/>
      <c r="K4908" s="1350"/>
      <c r="L4908" s="1350"/>
      <c r="M4908" s="1067"/>
    </row>
    <row r="4909" spans="1:13" s="503" customFormat="1" ht="15">
      <c r="A4909" s="738"/>
      <c r="B4909" s="1348"/>
      <c r="C4909" s="595"/>
      <c r="D4909" s="786"/>
      <c r="E4909" s="1288"/>
      <c r="F4909" s="1350"/>
      <c r="G4909" s="1350"/>
      <c r="H4909" s="1349"/>
      <c r="I4909" s="1349"/>
      <c r="J4909" s="1350"/>
      <c r="K4909" s="1350"/>
      <c r="L4909" s="1350"/>
      <c r="M4909" s="1067"/>
    </row>
    <row r="4910" spans="1:13" s="503" customFormat="1" ht="15">
      <c r="A4910" s="738"/>
      <c r="B4910" s="1348"/>
      <c r="C4910" s="595"/>
      <c r="D4910" s="786"/>
      <c r="E4910" s="1288"/>
      <c r="F4910" s="1350"/>
      <c r="G4910" s="1350"/>
      <c r="H4910" s="1349"/>
      <c r="I4910" s="1349"/>
      <c r="J4910" s="1350"/>
      <c r="K4910" s="1350"/>
      <c r="L4910" s="1350"/>
      <c r="M4910" s="1067"/>
    </row>
    <row r="4911" spans="1:13" s="503" customFormat="1" ht="15" customHeight="1">
      <c r="A4911" s="1676" t="s">
        <v>907</v>
      </c>
      <c r="B4911" s="1676"/>
      <c r="C4911" s="1676"/>
      <c r="D4911" s="1676"/>
      <c r="E4911" s="1676"/>
      <c r="F4911" s="1676"/>
      <c r="G4911" s="1676"/>
      <c r="H4911" s="1676"/>
      <c r="I4911" s="1676"/>
      <c r="J4911" s="1676"/>
      <c r="K4911" s="1676"/>
      <c r="L4911" s="1676"/>
      <c r="M4911" s="1676"/>
    </row>
    <row r="4912" spans="1:13" s="503" customFormat="1" ht="15" customHeight="1">
      <c r="A4912" s="1697" t="s">
        <v>908</v>
      </c>
      <c r="B4912" s="1676"/>
      <c r="C4912" s="1676"/>
      <c r="D4912" s="1676"/>
      <c r="E4912" s="1676"/>
      <c r="F4912" s="1676"/>
      <c r="G4912" s="1676"/>
      <c r="H4912" s="1676"/>
      <c r="I4912" s="1676"/>
      <c r="J4912" s="1676"/>
      <c r="K4912" s="1676"/>
      <c r="L4912" s="1676"/>
      <c r="M4912" s="1676"/>
    </row>
    <row r="4913" spans="1:13" s="503" customFormat="1" ht="15">
      <c r="A4913" s="1655" t="s">
        <v>3468</v>
      </c>
      <c r="B4913" s="1655"/>
      <c r="C4913" s="1655"/>
      <c r="D4913" s="1655"/>
      <c r="E4913" s="1655"/>
      <c r="F4913" s="1655"/>
      <c r="G4913" s="1655"/>
      <c r="H4913" s="1655"/>
      <c r="I4913" s="1655"/>
      <c r="J4913" s="1655"/>
      <c r="K4913" s="1655"/>
      <c r="L4913" s="1655"/>
      <c r="M4913" s="738"/>
    </row>
    <row r="4914" spans="1:13" s="503" customFormat="1" ht="15">
      <c r="A4914" s="1690" t="s">
        <v>3923</v>
      </c>
      <c r="B4914" s="1690"/>
      <c r="C4914" s="1690"/>
      <c r="D4914" s="1690"/>
      <c r="E4914" s="1690"/>
      <c r="F4914" s="1690"/>
      <c r="G4914" s="1690"/>
      <c r="H4914" s="1690"/>
      <c r="I4914" s="1690"/>
      <c r="J4914" s="1690"/>
      <c r="K4914" s="1690"/>
      <c r="L4914" s="1690"/>
      <c r="M4914" s="738"/>
    </row>
    <row r="4915" spans="1:13" s="503" customFormat="1" ht="15">
      <c r="A4915" s="1664" t="s">
        <v>3924</v>
      </c>
      <c r="B4915" s="1664"/>
      <c r="C4915" s="1664"/>
      <c r="D4915" s="1664"/>
      <c r="E4915" s="1664"/>
      <c r="F4915" s="1664"/>
      <c r="G4915" s="1664"/>
      <c r="H4915" s="1664"/>
      <c r="I4915" s="1664"/>
      <c r="J4915" s="1664"/>
      <c r="K4915" s="1664"/>
      <c r="L4915" s="1664"/>
      <c r="M4915" s="738"/>
    </row>
    <row r="4916" spans="1:13" s="503" customFormat="1" ht="15">
      <c r="A4916" s="620" t="s">
        <v>910</v>
      </c>
      <c r="B4916" s="621" t="s">
        <v>1029</v>
      </c>
      <c r="C4916" s="620" t="s">
        <v>1030</v>
      </c>
      <c r="D4916" s="620" t="s">
        <v>1030</v>
      </c>
      <c r="E4916" s="620" t="s">
        <v>1031</v>
      </c>
      <c r="F4916" s="1657" t="s">
        <v>1032</v>
      </c>
      <c r="G4916" s="1658"/>
      <c r="H4916" s="622" t="s">
        <v>1033</v>
      </c>
      <c r="I4916" s="623" t="s">
        <v>1034</v>
      </c>
      <c r="J4916" s="620" t="s">
        <v>1035</v>
      </c>
      <c r="K4916" s="620" t="s">
        <v>1036</v>
      </c>
      <c r="L4916" s="620" t="s">
        <v>1037</v>
      </c>
      <c r="M4916" s="624" t="s">
        <v>1038</v>
      </c>
    </row>
    <row r="4917" spans="1:13" s="503" customFormat="1" ht="15">
      <c r="A4917" s="625"/>
      <c r="B4917" s="626" t="s">
        <v>1039</v>
      </c>
      <c r="C4917" s="625" t="s">
        <v>1040</v>
      </c>
      <c r="D4917" s="625" t="s">
        <v>1041</v>
      </c>
      <c r="E4917" s="625" t="s">
        <v>1042</v>
      </c>
      <c r="F4917" s="1659" t="s">
        <v>1043</v>
      </c>
      <c r="G4917" s="1660"/>
      <c r="H4917" s="627" t="s">
        <v>1044</v>
      </c>
      <c r="I4917" s="625" t="s">
        <v>6</v>
      </c>
      <c r="J4917" s="628" t="s">
        <v>1045</v>
      </c>
      <c r="K4917" s="629" t="s">
        <v>1046</v>
      </c>
      <c r="L4917" s="625" t="s">
        <v>1047</v>
      </c>
      <c r="M4917" s="628" t="s">
        <v>1048</v>
      </c>
    </row>
    <row r="4918" spans="1:13" s="503" customFormat="1" ht="15">
      <c r="A4918" s="625"/>
      <c r="B4918" s="626" t="s">
        <v>1049</v>
      </c>
      <c r="C4918" s="625"/>
      <c r="D4918" s="625"/>
      <c r="E4918" s="625"/>
      <c r="F4918" s="630" t="s">
        <v>1050</v>
      </c>
      <c r="G4918" s="630" t="s">
        <v>1051</v>
      </c>
      <c r="H4918" s="631" t="s">
        <v>1052</v>
      </c>
      <c r="I4918" s="629" t="s">
        <v>1053</v>
      </c>
      <c r="J4918" s="625" t="s">
        <v>6</v>
      </c>
      <c r="K4918" s="629"/>
      <c r="L4918" s="625" t="s">
        <v>1054</v>
      </c>
      <c r="M4918" s="632"/>
    </row>
    <row r="4919" spans="1:13" s="503" customFormat="1" ht="15">
      <c r="A4919" s="625"/>
      <c r="B4919" s="626"/>
      <c r="C4919" s="625"/>
      <c r="D4919" s="625"/>
      <c r="E4919" s="625"/>
      <c r="F4919" s="633" t="s">
        <v>1055</v>
      </c>
      <c r="G4919" s="634" t="s">
        <v>1055</v>
      </c>
      <c r="H4919" s="628" t="s">
        <v>1056</v>
      </c>
      <c r="I4919" s="629" t="s">
        <v>1057</v>
      </c>
      <c r="J4919" s="625" t="s">
        <v>1058</v>
      </c>
      <c r="K4919" s="635"/>
      <c r="L4919" s="636" t="s">
        <v>1059</v>
      </c>
      <c r="M4919" s="632"/>
    </row>
    <row r="4920" spans="1:13" s="503" customFormat="1" ht="204.75" customHeight="1">
      <c r="A4920" s="637">
        <v>1</v>
      </c>
      <c r="B4920" s="638" t="s">
        <v>3925</v>
      </c>
      <c r="C4920" s="637" t="s">
        <v>3926</v>
      </c>
      <c r="D4920" s="1357" t="s">
        <v>3927</v>
      </c>
      <c r="E4920" s="637" t="s">
        <v>3928</v>
      </c>
      <c r="F4920" s="1358">
        <v>400</v>
      </c>
      <c r="G4920" s="1359">
        <v>150</v>
      </c>
      <c r="H4920" s="1360">
        <v>150</v>
      </c>
      <c r="I4920" s="1361">
        <v>700</v>
      </c>
      <c r="J4920" s="1359">
        <v>1000</v>
      </c>
      <c r="K4920" s="1358">
        <v>300</v>
      </c>
      <c r="L4920" s="637">
        <v>265.26</v>
      </c>
      <c r="M4920" s="637" t="s">
        <v>3929</v>
      </c>
    </row>
    <row r="4921" spans="1:13" s="503" customFormat="1" ht="166.5" thickBot="1">
      <c r="A4921" s="651"/>
      <c r="B4921" s="650"/>
      <c r="C4921" s="651"/>
      <c r="D4921" s="1362"/>
      <c r="E4921" s="657" t="s">
        <v>3930</v>
      </c>
      <c r="F4921" s="676"/>
      <c r="G4921" s="677"/>
      <c r="H4921" s="1363"/>
      <c r="I4921" s="1364"/>
      <c r="J4921" s="677"/>
      <c r="K4921" s="676"/>
      <c r="L4921" s="657"/>
      <c r="M4921" s="657" t="s">
        <v>3931</v>
      </c>
    </row>
    <row r="4922" spans="1:13" s="503" customFormat="1" ht="15.75" thickBot="1">
      <c r="A4922" s="1365"/>
      <c r="B4922" s="1311"/>
      <c r="C4922" s="585" t="s">
        <v>6</v>
      </c>
      <c r="D4922" s="1312"/>
      <c r="E4922" s="1366"/>
      <c r="F4922" s="1367">
        <f>SUM(F4920:F4920)</f>
        <v>400</v>
      </c>
      <c r="G4922" s="1368">
        <f t="shared" ref="G4922:K4922" si="45">SUM(G4920:G4920)</f>
        <v>150</v>
      </c>
      <c r="H4922" s="1368">
        <f t="shared" si="45"/>
        <v>150</v>
      </c>
      <c r="I4922" s="1368">
        <f t="shared" si="45"/>
        <v>700</v>
      </c>
      <c r="J4922" s="1368">
        <f t="shared" si="45"/>
        <v>1000</v>
      </c>
      <c r="K4922" s="1368">
        <f t="shared" si="45"/>
        <v>300</v>
      </c>
      <c r="L4922" s="1368"/>
      <c r="M4922" s="1369"/>
    </row>
    <row r="4923" spans="1:13" s="503" customFormat="1" ht="15">
      <c r="A4923" s="726"/>
      <c r="B4923" s="1286"/>
      <c r="C4923" s="689"/>
      <c r="D4923" s="1287"/>
      <c r="E4923" s="1288"/>
      <c r="F4923" s="1289"/>
      <c r="G4923" s="1289"/>
      <c r="H4923" s="1289"/>
      <c r="I4923" s="1289"/>
      <c r="J4923" s="1289"/>
      <c r="K4923" s="1289"/>
      <c r="L4923" s="1289"/>
      <c r="M4923" s="737"/>
    </row>
    <row r="4924" spans="1:13" s="503" customFormat="1" ht="15">
      <c r="A4924" s="726"/>
      <c r="B4924" s="1286"/>
      <c r="C4924" s="689"/>
      <c r="D4924" s="1287"/>
      <c r="E4924" s="1288"/>
      <c r="F4924" s="1289"/>
      <c r="G4924" s="1289"/>
      <c r="H4924" s="1289"/>
      <c r="I4924" s="1289"/>
      <c r="J4924" s="1289"/>
      <c r="K4924" s="1289"/>
      <c r="L4924" s="1289"/>
      <c r="M4924" s="737"/>
    </row>
    <row r="4925" spans="1:13" s="503" customFormat="1" ht="15">
      <c r="A4925" s="726"/>
      <c r="B4925" s="1286"/>
      <c r="C4925" s="689"/>
      <c r="D4925" s="1287"/>
      <c r="E4925" s="1288"/>
      <c r="F4925" s="1289"/>
      <c r="G4925" s="1289"/>
      <c r="H4925" s="1289"/>
      <c r="I4925" s="1289"/>
      <c r="J4925" s="1289"/>
      <c r="K4925" s="1289"/>
      <c r="L4925" s="1289"/>
      <c r="M4925" s="737"/>
    </row>
    <row r="4926" spans="1:13" s="503" customFormat="1" ht="15">
      <c r="A4926" s="726"/>
      <c r="B4926" s="1286"/>
      <c r="C4926" s="689"/>
      <c r="D4926" s="1287"/>
      <c r="E4926" s="1288"/>
      <c r="F4926" s="1289"/>
      <c r="G4926" s="1289"/>
      <c r="H4926" s="1289"/>
      <c r="I4926" s="1289"/>
      <c r="J4926" s="1289"/>
      <c r="K4926" s="1289"/>
      <c r="L4926" s="1289"/>
      <c r="M4926" s="737"/>
    </row>
    <row r="4927" spans="1:13" s="503" customFormat="1" ht="15" customHeight="1">
      <c r="A4927" s="1676" t="s">
        <v>907</v>
      </c>
      <c r="B4927" s="1676"/>
      <c r="C4927" s="1676"/>
      <c r="D4927" s="1676"/>
      <c r="E4927" s="1676"/>
      <c r="F4927" s="1676"/>
      <c r="G4927" s="1676"/>
      <c r="H4927" s="1676"/>
      <c r="I4927" s="1676"/>
      <c r="J4927" s="1676"/>
      <c r="K4927" s="1676"/>
      <c r="L4927" s="1676"/>
      <c r="M4927" s="1676"/>
    </row>
    <row r="4928" spans="1:13" s="503" customFormat="1" ht="15" customHeight="1">
      <c r="A4928" s="1697" t="s">
        <v>908</v>
      </c>
      <c r="B4928" s="1676"/>
      <c r="C4928" s="1676"/>
      <c r="D4928" s="1676"/>
      <c r="E4928" s="1676"/>
      <c r="F4928" s="1676"/>
      <c r="G4928" s="1676"/>
      <c r="H4928" s="1676"/>
      <c r="I4928" s="1676"/>
      <c r="J4928" s="1676"/>
      <c r="K4928" s="1676"/>
      <c r="L4928" s="1676"/>
      <c r="M4928" s="1676"/>
    </row>
    <row r="4929" spans="1:13" s="503" customFormat="1" ht="15">
      <c r="A4929" s="1655" t="s">
        <v>1562</v>
      </c>
      <c r="B4929" s="1655"/>
      <c r="C4929" s="1655"/>
      <c r="D4929" s="1655"/>
      <c r="E4929" s="1655"/>
      <c r="F4929" s="1655"/>
      <c r="G4929" s="1655"/>
      <c r="H4929" s="1655"/>
      <c r="I4929" s="1655"/>
      <c r="J4929" s="1655"/>
      <c r="K4929" s="1655"/>
      <c r="L4929" s="1655"/>
      <c r="M4929" s="738"/>
    </row>
    <row r="4930" spans="1:13" s="1370" customFormat="1" ht="15">
      <c r="A4930" s="1690" t="s">
        <v>3932</v>
      </c>
      <c r="B4930" s="1690"/>
      <c r="C4930" s="1690"/>
      <c r="D4930" s="1690"/>
      <c r="E4930" s="1690"/>
      <c r="F4930" s="1690"/>
      <c r="G4930" s="1690"/>
      <c r="H4930" s="1690"/>
      <c r="I4930" s="1690"/>
      <c r="J4930" s="1690"/>
      <c r="K4930" s="1690"/>
      <c r="L4930" s="1690"/>
      <c r="M4930" s="738"/>
    </row>
    <row r="4931" spans="1:13" s="1370" customFormat="1" ht="15">
      <c r="A4931" s="1664" t="s">
        <v>3933</v>
      </c>
      <c r="B4931" s="1664"/>
      <c r="C4931" s="1664"/>
      <c r="D4931" s="1664"/>
      <c r="E4931" s="1664"/>
      <c r="F4931" s="1664"/>
      <c r="G4931" s="1664"/>
      <c r="H4931" s="1664"/>
      <c r="I4931" s="1664"/>
      <c r="J4931" s="1664"/>
      <c r="K4931" s="1664"/>
      <c r="L4931" s="1664"/>
      <c r="M4931" s="738"/>
    </row>
    <row r="4932" spans="1:13" s="1370" customFormat="1" ht="15">
      <c r="A4932" s="620" t="s">
        <v>910</v>
      </c>
      <c r="B4932" s="621" t="s">
        <v>1029</v>
      </c>
      <c r="C4932" s="620" t="s">
        <v>1030</v>
      </c>
      <c r="D4932" s="620" t="s">
        <v>1030</v>
      </c>
      <c r="E4932" s="620" t="s">
        <v>1031</v>
      </c>
      <c r="F4932" s="1657" t="s">
        <v>1032</v>
      </c>
      <c r="G4932" s="1658"/>
      <c r="H4932" s="622" t="s">
        <v>1033</v>
      </c>
      <c r="I4932" s="623" t="s">
        <v>1034</v>
      </c>
      <c r="J4932" s="620" t="s">
        <v>1035</v>
      </c>
      <c r="K4932" s="620" t="s">
        <v>1036</v>
      </c>
      <c r="L4932" s="620" t="s">
        <v>1037</v>
      </c>
      <c r="M4932" s="624" t="s">
        <v>1038</v>
      </c>
    </row>
    <row r="4933" spans="1:13" s="1370" customFormat="1" ht="15">
      <c r="A4933" s="625"/>
      <c r="B4933" s="626" t="s">
        <v>1039</v>
      </c>
      <c r="C4933" s="625" t="s">
        <v>1040</v>
      </c>
      <c r="D4933" s="625" t="s">
        <v>1041</v>
      </c>
      <c r="E4933" s="625" t="s">
        <v>1042</v>
      </c>
      <c r="F4933" s="1659" t="s">
        <v>1043</v>
      </c>
      <c r="G4933" s="1660"/>
      <c r="H4933" s="627" t="s">
        <v>1044</v>
      </c>
      <c r="I4933" s="625" t="s">
        <v>6</v>
      </c>
      <c r="J4933" s="628" t="s">
        <v>1045</v>
      </c>
      <c r="K4933" s="629" t="s">
        <v>1046</v>
      </c>
      <c r="L4933" s="625" t="s">
        <v>1047</v>
      </c>
      <c r="M4933" s="628" t="s">
        <v>1048</v>
      </c>
    </row>
    <row r="4934" spans="1:13" s="503" customFormat="1" ht="15">
      <c r="A4934" s="625"/>
      <c r="B4934" s="626" t="s">
        <v>1049</v>
      </c>
      <c r="C4934" s="625"/>
      <c r="D4934" s="625"/>
      <c r="E4934" s="625"/>
      <c r="F4934" s="630" t="s">
        <v>1050</v>
      </c>
      <c r="G4934" s="630" t="s">
        <v>1051</v>
      </c>
      <c r="H4934" s="631" t="s">
        <v>1052</v>
      </c>
      <c r="I4934" s="629" t="s">
        <v>1053</v>
      </c>
      <c r="J4934" s="625" t="s">
        <v>6</v>
      </c>
      <c r="K4934" s="629"/>
      <c r="L4934" s="625" t="s">
        <v>1054</v>
      </c>
      <c r="M4934" s="632"/>
    </row>
    <row r="4935" spans="1:13" s="503" customFormat="1" ht="15">
      <c r="A4935" s="625"/>
      <c r="B4935" s="626"/>
      <c r="C4935" s="625"/>
      <c r="D4935" s="625"/>
      <c r="E4935" s="625"/>
      <c r="F4935" s="633" t="s">
        <v>1055</v>
      </c>
      <c r="G4935" s="634" t="s">
        <v>1055</v>
      </c>
      <c r="H4935" s="628" t="s">
        <v>1056</v>
      </c>
      <c r="I4935" s="629" t="s">
        <v>1057</v>
      </c>
      <c r="J4935" s="625" t="s">
        <v>1058</v>
      </c>
      <c r="K4935" s="635"/>
      <c r="L4935" s="636" t="s">
        <v>1059</v>
      </c>
      <c r="M4935" s="632"/>
    </row>
    <row r="4936" spans="1:13" s="503" customFormat="1" ht="178.5">
      <c r="A4936" s="739">
        <v>1</v>
      </c>
      <c r="B4936" s="739" t="s">
        <v>3934</v>
      </c>
      <c r="C4936" s="739" t="s">
        <v>3935</v>
      </c>
      <c r="D4936" s="766" t="s">
        <v>3936</v>
      </c>
      <c r="E4936" s="695" t="s">
        <v>3937</v>
      </c>
      <c r="F4936" s="721">
        <v>35</v>
      </c>
      <c r="G4936" s="721"/>
      <c r="H4936" s="721">
        <v>1.5</v>
      </c>
      <c r="I4936" s="721"/>
      <c r="J4936" s="721"/>
      <c r="K4936" s="721"/>
      <c r="L4936" s="721"/>
      <c r="M4936" s="693" t="s">
        <v>3938</v>
      </c>
    </row>
    <row r="4937" spans="1:13" s="503" customFormat="1" ht="127.5">
      <c r="A4937" s="739">
        <v>2</v>
      </c>
      <c r="B4937" s="739" t="s">
        <v>3939</v>
      </c>
      <c r="C4937" s="739" t="s">
        <v>3940</v>
      </c>
      <c r="D4937" s="766" t="s">
        <v>3941</v>
      </c>
      <c r="E4937" s="1371" t="s">
        <v>3942</v>
      </c>
      <c r="F4937" s="721">
        <v>10</v>
      </c>
      <c r="G4937" s="721"/>
      <c r="H4937" s="721">
        <v>2</v>
      </c>
      <c r="I4937" s="721"/>
      <c r="J4937" s="721"/>
      <c r="K4937" s="721"/>
      <c r="L4937" s="721"/>
      <c r="M4937" s="693" t="s">
        <v>3943</v>
      </c>
    </row>
    <row r="4938" spans="1:13" s="503" customFormat="1" ht="127.5">
      <c r="A4938" s="743"/>
      <c r="B4938" s="743"/>
      <c r="C4938" s="743"/>
      <c r="D4938" s="694" t="s">
        <v>3944</v>
      </c>
      <c r="E4938" s="740" t="s">
        <v>3945</v>
      </c>
      <c r="F4938" s="721">
        <v>5</v>
      </c>
      <c r="G4938" s="721"/>
      <c r="H4938" s="721">
        <v>3</v>
      </c>
      <c r="I4938" s="721"/>
      <c r="J4938" s="721"/>
      <c r="K4938" s="721"/>
      <c r="L4938" s="721"/>
      <c r="M4938" s="693" t="s">
        <v>3946</v>
      </c>
    </row>
    <row r="4939" spans="1:13" s="503" customFormat="1" ht="15">
      <c r="A4939" s="731"/>
      <c r="B4939" s="731"/>
      <c r="C4939" s="731"/>
      <c r="D4939" s="911"/>
      <c r="E4939" s="819"/>
      <c r="F4939" s="820"/>
      <c r="G4939" s="820"/>
      <c r="H4939" s="820"/>
      <c r="I4939" s="820"/>
      <c r="J4939" s="820"/>
      <c r="K4939" s="820"/>
      <c r="L4939" s="820"/>
      <c r="M4939" s="731"/>
    </row>
    <row r="4940" spans="1:13" s="503" customFormat="1" ht="15" customHeight="1">
      <c r="A4940" s="1676" t="s">
        <v>907</v>
      </c>
      <c r="B4940" s="1676"/>
      <c r="C4940" s="1676"/>
      <c r="D4940" s="1676"/>
      <c r="E4940" s="1676"/>
      <c r="F4940" s="1676"/>
      <c r="G4940" s="1676"/>
      <c r="H4940" s="1676"/>
      <c r="I4940" s="1676"/>
      <c r="J4940" s="1676"/>
      <c r="K4940" s="1676"/>
      <c r="L4940" s="1676"/>
      <c r="M4940" s="1676"/>
    </row>
    <row r="4941" spans="1:13" s="503" customFormat="1" ht="15" customHeight="1">
      <c r="A4941" s="1697" t="s">
        <v>908</v>
      </c>
      <c r="B4941" s="1676"/>
      <c r="C4941" s="1676"/>
      <c r="D4941" s="1676"/>
      <c r="E4941" s="1676"/>
      <c r="F4941" s="1676"/>
      <c r="G4941" s="1676"/>
      <c r="H4941" s="1676"/>
      <c r="I4941" s="1676"/>
      <c r="J4941" s="1676"/>
      <c r="K4941" s="1676"/>
      <c r="L4941" s="1676"/>
      <c r="M4941" s="1676"/>
    </row>
    <row r="4942" spans="1:13" s="503" customFormat="1" ht="15">
      <c r="A4942" s="1655" t="s">
        <v>1562</v>
      </c>
      <c r="B4942" s="1655"/>
      <c r="C4942" s="1655"/>
      <c r="D4942" s="1655"/>
      <c r="E4942" s="1655"/>
      <c r="F4942" s="1655"/>
      <c r="G4942" s="1655"/>
      <c r="H4942" s="1655"/>
      <c r="I4942" s="1655"/>
      <c r="J4942" s="1655"/>
      <c r="K4942" s="1655"/>
      <c r="L4942" s="1655"/>
      <c r="M4942" s="738"/>
    </row>
    <row r="4943" spans="1:13" s="1370" customFormat="1" ht="15">
      <c r="A4943" s="1690" t="s">
        <v>3932</v>
      </c>
      <c r="B4943" s="1690"/>
      <c r="C4943" s="1690"/>
      <c r="D4943" s="1690"/>
      <c r="E4943" s="1690"/>
      <c r="F4943" s="1690"/>
      <c r="G4943" s="1690"/>
      <c r="H4943" s="1690"/>
      <c r="I4943" s="1690"/>
      <c r="J4943" s="1690"/>
      <c r="K4943" s="1690"/>
      <c r="L4943" s="1690"/>
      <c r="M4943" s="738"/>
    </row>
    <row r="4944" spans="1:13" s="1370" customFormat="1" ht="15">
      <c r="A4944" s="1664" t="s">
        <v>3933</v>
      </c>
      <c r="B4944" s="1664"/>
      <c r="C4944" s="1664"/>
      <c r="D4944" s="1664"/>
      <c r="E4944" s="1664"/>
      <c r="F4944" s="1664"/>
      <c r="G4944" s="1664"/>
      <c r="H4944" s="1664"/>
      <c r="I4944" s="1664"/>
      <c r="J4944" s="1664"/>
      <c r="K4944" s="1664"/>
      <c r="L4944" s="1664"/>
      <c r="M4944" s="738"/>
    </row>
    <row r="4945" spans="1:13" s="1370" customFormat="1" ht="15">
      <c r="A4945" s="620" t="s">
        <v>910</v>
      </c>
      <c r="B4945" s="621" t="s">
        <v>1029</v>
      </c>
      <c r="C4945" s="620" t="s">
        <v>1030</v>
      </c>
      <c r="D4945" s="620" t="s">
        <v>1030</v>
      </c>
      <c r="E4945" s="620" t="s">
        <v>1031</v>
      </c>
      <c r="F4945" s="1657" t="s">
        <v>1032</v>
      </c>
      <c r="G4945" s="1658"/>
      <c r="H4945" s="622" t="s">
        <v>1033</v>
      </c>
      <c r="I4945" s="623" t="s">
        <v>1034</v>
      </c>
      <c r="J4945" s="620" t="s">
        <v>1035</v>
      </c>
      <c r="K4945" s="620" t="s">
        <v>1036</v>
      </c>
      <c r="L4945" s="620" t="s">
        <v>1037</v>
      </c>
      <c r="M4945" s="624" t="s">
        <v>1038</v>
      </c>
    </row>
    <row r="4946" spans="1:13" s="1370" customFormat="1" ht="15">
      <c r="A4946" s="625"/>
      <c r="B4946" s="626" t="s">
        <v>1039</v>
      </c>
      <c r="C4946" s="625" t="s">
        <v>1040</v>
      </c>
      <c r="D4946" s="625" t="s">
        <v>1041</v>
      </c>
      <c r="E4946" s="625" t="s">
        <v>1042</v>
      </c>
      <c r="F4946" s="1659" t="s">
        <v>1043</v>
      </c>
      <c r="G4946" s="1660"/>
      <c r="H4946" s="627" t="s">
        <v>1044</v>
      </c>
      <c r="I4946" s="625" t="s">
        <v>6</v>
      </c>
      <c r="J4946" s="628" t="s">
        <v>1045</v>
      </c>
      <c r="K4946" s="629" t="s">
        <v>1046</v>
      </c>
      <c r="L4946" s="625" t="s">
        <v>1047</v>
      </c>
      <c r="M4946" s="628" t="s">
        <v>1048</v>
      </c>
    </row>
    <row r="4947" spans="1:13" s="503" customFormat="1" ht="15">
      <c r="A4947" s="625"/>
      <c r="B4947" s="626" t="s">
        <v>1049</v>
      </c>
      <c r="C4947" s="625"/>
      <c r="D4947" s="625"/>
      <c r="E4947" s="625"/>
      <c r="F4947" s="630" t="s">
        <v>1050</v>
      </c>
      <c r="G4947" s="630" t="s">
        <v>1051</v>
      </c>
      <c r="H4947" s="631" t="s">
        <v>1052</v>
      </c>
      <c r="I4947" s="629" t="s">
        <v>1053</v>
      </c>
      <c r="J4947" s="625" t="s">
        <v>6</v>
      </c>
      <c r="K4947" s="629"/>
      <c r="L4947" s="625" t="s">
        <v>1054</v>
      </c>
      <c r="M4947" s="632"/>
    </row>
    <row r="4948" spans="1:13" s="503" customFormat="1" ht="15">
      <c r="A4948" s="625"/>
      <c r="B4948" s="626"/>
      <c r="C4948" s="625"/>
      <c r="D4948" s="625"/>
      <c r="E4948" s="625"/>
      <c r="F4948" s="633" t="s">
        <v>1055</v>
      </c>
      <c r="G4948" s="634" t="s">
        <v>1055</v>
      </c>
      <c r="H4948" s="628" t="s">
        <v>1056</v>
      </c>
      <c r="I4948" s="629" t="s">
        <v>1057</v>
      </c>
      <c r="J4948" s="625" t="s">
        <v>1058</v>
      </c>
      <c r="K4948" s="635"/>
      <c r="L4948" s="636" t="s">
        <v>1059</v>
      </c>
      <c r="M4948" s="632"/>
    </row>
    <row r="4949" spans="1:13" s="503" customFormat="1" ht="204">
      <c r="A4949" s="739"/>
      <c r="B4949" s="739"/>
      <c r="C4949" s="766"/>
      <c r="D4949" s="766" t="s">
        <v>3947</v>
      </c>
      <c r="E4949" s="766"/>
      <c r="F4949" s="768"/>
      <c r="G4949" s="768"/>
      <c r="H4949" s="769"/>
      <c r="I4949" s="768"/>
      <c r="J4949" s="768"/>
      <c r="K4949" s="768"/>
      <c r="L4949" s="768"/>
      <c r="M4949" s="739"/>
    </row>
    <row r="4950" spans="1:13" s="503" customFormat="1" ht="229.5">
      <c r="A4950" s="743"/>
      <c r="B4950" s="743"/>
      <c r="C4950" s="744"/>
      <c r="D4950" s="744" t="s">
        <v>3948</v>
      </c>
      <c r="E4950" s="744"/>
      <c r="F4950" s="822"/>
      <c r="G4950" s="822"/>
      <c r="H4950" s="1323"/>
      <c r="I4950" s="822"/>
      <c r="J4950" s="822"/>
      <c r="K4950" s="822"/>
      <c r="L4950" s="822"/>
      <c r="M4950" s="743"/>
    </row>
    <row r="4951" spans="1:13" s="503" customFormat="1" ht="15">
      <c r="A4951" s="731"/>
      <c r="B4951" s="731"/>
      <c r="C4951" s="819"/>
      <c r="D4951" s="819"/>
      <c r="E4951" s="819"/>
      <c r="F4951" s="820"/>
      <c r="G4951" s="820"/>
      <c r="H4951" s="1372"/>
      <c r="I4951" s="820"/>
      <c r="J4951" s="820"/>
      <c r="K4951" s="820"/>
      <c r="L4951" s="820"/>
      <c r="M4951" s="731"/>
    </row>
    <row r="4952" spans="1:13" s="503" customFormat="1" ht="15" customHeight="1">
      <c r="A4952" s="1676" t="s">
        <v>907</v>
      </c>
      <c r="B4952" s="1676"/>
      <c r="C4952" s="1676"/>
      <c r="D4952" s="1676"/>
      <c r="E4952" s="1676"/>
      <c r="F4952" s="1676"/>
      <c r="G4952" s="1676"/>
      <c r="H4952" s="1676"/>
      <c r="I4952" s="1676"/>
      <c r="J4952" s="1676"/>
      <c r="K4952" s="1676"/>
      <c r="L4952" s="1676"/>
      <c r="M4952" s="1676"/>
    </row>
    <row r="4953" spans="1:13" s="503" customFormat="1" ht="15" customHeight="1">
      <c r="A4953" s="1697" t="s">
        <v>908</v>
      </c>
      <c r="B4953" s="1676"/>
      <c r="C4953" s="1676"/>
      <c r="D4953" s="1676"/>
      <c r="E4953" s="1676"/>
      <c r="F4953" s="1676"/>
      <c r="G4953" s="1676"/>
      <c r="H4953" s="1676"/>
      <c r="I4953" s="1676"/>
      <c r="J4953" s="1676"/>
      <c r="K4953" s="1676"/>
      <c r="L4953" s="1676"/>
      <c r="M4953" s="1676"/>
    </row>
    <row r="4954" spans="1:13" s="503" customFormat="1" ht="15">
      <c r="A4954" s="1655" t="s">
        <v>1562</v>
      </c>
      <c r="B4954" s="1655"/>
      <c r="C4954" s="1655"/>
      <c r="D4954" s="1655"/>
      <c r="E4954" s="1655"/>
      <c r="F4954" s="1655"/>
      <c r="G4954" s="1655"/>
      <c r="H4954" s="1655"/>
      <c r="I4954" s="1655"/>
      <c r="J4954" s="1655"/>
      <c r="K4954" s="1655"/>
      <c r="L4954" s="1655"/>
      <c r="M4954" s="738"/>
    </row>
    <row r="4955" spans="1:13" s="1370" customFormat="1" ht="15">
      <c r="A4955" s="1690" t="s">
        <v>3932</v>
      </c>
      <c r="B4955" s="1690"/>
      <c r="C4955" s="1690"/>
      <c r="D4955" s="1690"/>
      <c r="E4955" s="1690"/>
      <c r="F4955" s="1690"/>
      <c r="G4955" s="1690"/>
      <c r="H4955" s="1690"/>
      <c r="I4955" s="1690"/>
      <c r="J4955" s="1690"/>
      <c r="K4955" s="1690"/>
      <c r="L4955" s="1690"/>
      <c r="M4955" s="738"/>
    </row>
    <row r="4956" spans="1:13" s="1370" customFormat="1" ht="15">
      <c r="A4956" s="1664" t="s">
        <v>3933</v>
      </c>
      <c r="B4956" s="1664"/>
      <c r="C4956" s="1664"/>
      <c r="D4956" s="1664"/>
      <c r="E4956" s="1664"/>
      <c r="F4956" s="1664"/>
      <c r="G4956" s="1664"/>
      <c r="H4956" s="1664"/>
      <c r="I4956" s="1664"/>
      <c r="J4956" s="1664"/>
      <c r="K4956" s="1664"/>
      <c r="L4956" s="1664"/>
      <c r="M4956" s="738"/>
    </row>
    <row r="4957" spans="1:13" s="1370" customFormat="1" ht="15">
      <c r="A4957" s="620" t="s">
        <v>910</v>
      </c>
      <c r="B4957" s="621" t="s">
        <v>1029</v>
      </c>
      <c r="C4957" s="620" t="s">
        <v>1030</v>
      </c>
      <c r="D4957" s="620" t="s">
        <v>1030</v>
      </c>
      <c r="E4957" s="620" t="s">
        <v>1031</v>
      </c>
      <c r="F4957" s="1657" t="s">
        <v>1032</v>
      </c>
      <c r="G4957" s="1658"/>
      <c r="H4957" s="622" t="s">
        <v>1033</v>
      </c>
      <c r="I4957" s="623" t="s">
        <v>1034</v>
      </c>
      <c r="J4957" s="620" t="s">
        <v>1035</v>
      </c>
      <c r="K4957" s="620" t="s">
        <v>1036</v>
      </c>
      <c r="L4957" s="620" t="s">
        <v>1037</v>
      </c>
      <c r="M4957" s="624" t="s">
        <v>1038</v>
      </c>
    </row>
    <row r="4958" spans="1:13" s="1370" customFormat="1" ht="15">
      <c r="A4958" s="625"/>
      <c r="B4958" s="626" t="s">
        <v>1039</v>
      </c>
      <c r="C4958" s="625" t="s">
        <v>1040</v>
      </c>
      <c r="D4958" s="625" t="s">
        <v>1041</v>
      </c>
      <c r="E4958" s="625" t="s">
        <v>1042</v>
      </c>
      <c r="F4958" s="1659" t="s">
        <v>1043</v>
      </c>
      <c r="G4958" s="1660"/>
      <c r="H4958" s="627" t="s">
        <v>1044</v>
      </c>
      <c r="I4958" s="625" t="s">
        <v>6</v>
      </c>
      <c r="J4958" s="628" t="s">
        <v>1045</v>
      </c>
      <c r="K4958" s="629" t="s">
        <v>1046</v>
      </c>
      <c r="L4958" s="625" t="s">
        <v>1047</v>
      </c>
      <c r="M4958" s="628" t="s">
        <v>1048</v>
      </c>
    </row>
    <row r="4959" spans="1:13" s="503" customFormat="1" ht="15">
      <c r="A4959" s="625"/>
      <c r="B4959" s="626" t="s">
        <v>1049</v>
      </c>
      <c r="C4959" s="625"/>
      <c r="D4959" s="625"/>
      <c r="E4959" s="625"/>
      <c r="F4959" s="630" t="s">
        <v>1050</v>
      </c>
      <c r="G4959" s="630" t="s">
        <v>1051</v>
      </c>
      <c r="H4959" s="631" t="s">
        <v>1052</v>
      </c>
      <c r="I4959" s="629" t="s">
        <v>1053</v>
      </c>
      <c r="J4959" s="625" t="s">
        <v>6</v>
      </c>
      <c r="K4959" s="629"/>
      <c r="L4959" s="625" t="s">
        <v>1054</v>
      </c>
      <c r="M4959" s="632"/>
    </row>
    <row r="4960" spans="1:13" s="503" customFormat="1" ht="15">
      <c r="A4960" s="670"/>
      <c r="B4960" s="967"/>
      <c r="C4960" s="670"/>
      <c r="D4960" s="670"/>
      <c r="E4960" s="625"/>
      <c r="F4960" s="633" t="s">
        <v>1055</v>
      </c>
      <c r="G4960" s="634" t="s">
        <v>1055</v>
      </c>
      <c r="H4960" s="628" t="s">
        <v>1056</v>
      </c>
      <c r="I4960" s="629" t="s">
        <v>1057</v>
      </c>
      <c r="J4960" s="625" t="s">
        <v>1058</v>
      </c>
      <c r="K4960" s="635"/>
      <c r="L4960" s="636" t="s">
        <v>1059</v>
      </c>
      <c r="M4960" s="632"/>
    </row>
    <row r="4961" spans="1:13" s="503" customFormat="1" ht="89.25">
      <c r="A4961" s="742"/>
      <c r="B4961" s="742"/>
      <c r="C4961" s="1373"/>
      <c r="D4961" s="1373" t="s">
        <v>3949</v>
      </c>
      <c r="E4961" s="740"/>
      <c r="F4961" s="721"/>
      <c r="G4961" s="721"/>
      <c r="H4961" s="722"/>
      <c r="I4961" s="721"/>
      <c r="J4961" s="721"/>
      <c r="K4961" s="721"/>
      <c r="L4961" s="721"/>
      <c r="M4961" s="693"/>
    </row>
    <row r="4962" spans="1:13" s="503" customFormat="1" ht="63.75">
      <c r="A4962" s="742"/>
      <c r="B4962" s="742"/>
      <c r="C4962" s="742"/>
      <c r="D4962" s="1373" t="s">
        <v>3950</v>
      </c>
      <c r="E4962" s="975" t="s">
        <v>3951</v>
      </c>
      <c r="F4962" s="721">
        <v>5</v>
      </c>
      <c r="G4962" s="721"/>
      <c r="H4962" s="722">
        <v>3</v>
      </c>
      <c r="I4962" s="721"/>
      <c r="J4962" s="721"/>
      <c r="K4962" s="721"/>
      <c r="L4962" s="721"/>
      <c r="M4962" s="693" t="s">
        <v>3952</v>
      </c>
    </row>
    <row r="4963" spans="1:13" s="503" customFormat="1" ht="76.5">
      <c r="A4963" s="1048"/>
      <c r="B4963" s="1374"/>
      <c r="C4963" s="1048"/>
      <c r="D4963" s="1373" t="s">
        <v>3953</v>
      </c>
      <c r="E4963" s="1375"/>
      <c r="F4963" s="728">
        <v>1</v>
      </c>
      <c r="G4963" s="728"/>
      <c r="H4963" s="728">
        <v>1</v>
      </c>
      <c r="I4963" s="1091"/>
      <c r="J4963" s="1091"/>
      <c r="K4963" s="1091"/>
      <c r="L4963" s="1091"/>
      <c r="M4963" s="693" t="s">
        <v>3954</v>
      </c>
    </row>
    <row r="4964" spans="1:13" s="503" customFormat="1" ht="63.75">
      <c r="A4964" s="1048"/>
      <c r="B4964" s="1374"/>
      <c r="C4964" s="1048"/>
      <c r="D4964" s="920" t="s">
        <v>3955</v>
      </c>
      <c r="E4964" s="740"/>
      <c r="F4964" s="721">
        <v>2</v>
      </c>
      <c r="G4964" s="721"/>
      <c r="H4964" s="721">
        <v>2</v>
      </c>
      <c r="I4964" s="1227"/>
      <c r="J4964" s="1227"/>
      <c r="K4964" s="1227"/>
      <c r="L4964" s="1227"/>
      <c r="M4964" s="693" t="s">
        <v>3956</v>
      </c>
    </row>
    <row r="4965" spans="1:13" s="503" customFormat="1" ht="51">
      <c r="A4965" s="743"/>
      <c r="B4965" s="994"/>
      <c r="C4965" s="743"/>
      <c r="D4965" s="906" t="s">
        <v>3957</v>
      </c>
      <c r="E4965" s="740"/>
      <c r="F4965" s="721">
        <v>1</v>
      </c>
      <c r="G4965" s="721"/>
      <c r="H4965" s="721">
        <v>2</v>
      </c>
      <c r="I4965" s="721"/>
      <c r="J4965" s="721"/>
      <c r="K4965" s="721"/>
      <c r="L4965" s="721"/>
      <c r="M4965" s="693" t="s">
        <v>3958</v>
      </c>
    </row>
    <row r="4966" spans="1:13" s="503" customFormat="1" ht="15">
      <c r="A4966" s="731"/>
      <c r="B4966" s="993"/>
      <c r="C4966" s="731"/>
      <c r="D4966" s="911"/>
      <c r="E4966" s="819"/>
      <c r="F4966" s="820"/>
      <c r="G4966" s="820"/>
      <c r="H4966" s="820"/>
      <c r="I4966" s="820"/>
      <c r="J4966" s="820"/>
      <c r="K4966" s="820"/>
      <c r="L4966" s="820"/>
      <c r="M4966" s="731"/>
    </row>
    <row r="4967" spans="1:13" s="503" customFormat="1" ht="15">
      <c r="A4967" s="731"/>
      <c r="B4967" s="993"/>
      <c r="C4967" s="731"/>
      <c r="D4967" s="911"/>
      <c r="E4967" s="819"/>
      <c r="F4967" s="820"/>
      <c r="G4967" s="820"/>
      <c r="H4967" s="820"/>
      <c r="I4967" s="820"/>
      <c r="J4967" s="820"/>
      <c r="K4967" s="820"/>
      <c r="L4967" s="820"/>
      <c r="M4967" s="731"/>
    </row>
    <row r="4968" spans="1:13" s="503" customFormat="1" ht="15">
      <c r="A4968" s="731"/>
      <c r="B4968" s="993"/>
      <c r="C4968" s="731"/>
      <c r="D4968" s="911"/>
      <c r="E4968" s="819"/>
      <c r="F4968" s="820"/>
      <c r="G4968" s="820"/>
      <c r="H4968" s="820"/>
      <c r="I4968" s="820"/>
      <c r="J4968" s="820"/>
      <c r="K4968" s="820"/>
      <c r="L4968" s="820"/>
      <c r="M4968" s="731"/>
    </row>
    <row r="4969" spans="1:13" s="503" customFormat="1" ht="15">
      <c r="A4969" s="731"/>
      <c r="B4969" s="993"/>
      <c r="C4969" s="731"/>
      <c r="D4969" s="911"/>
      <c r="E4969" s="819"/>
      <c r="F4969" s="820"/>
      <c r="G4969" s="820"/>
      <c r="H4969" s="820"/>
      <c r="I4969" s="820"/>
      <c r="J4969" s="820"/>
      <c r="K4969" s="820"/>
      <c r="L4969" s="820"/>
      <c r="M4969" s="731"/>
    </row>
    <row r="4970" spans="1:13" s="503" customFormat="1" ht="15">
      <c r="A4970" s="731"/>
      <c r="B4970" s="993"/>
      <c r="C4970" s="731"/>
      <c r="D4970" s="911"/>
      <c r="E4970" s="819"/>
      <c r="F4970" s="820"/>
      <c r="G4970" s="820"/>
      <c r="H4970" s="820"/>
      <c r="I4970" s="820"/>
      <c r="J4970" s="820"/>
      <c r="K4970" s="820"/>
      <c r="L4970" s="820"/>
      <c r="M4970" s="731"/>
    </row>
    <row r="4971" spans="1:13" s="503" customFormat="1" ht="15">
      <c r="A4971" s="731"/>
      <c r="B4971" s="993"/>
      <c r="C4971" s="731"/>
      <c r="D4971" s="911"/>
      <c r="E4971" s="819"/>
      <c r="F4971" s="820"/>
      <c r="G4971" s="820"/>
      <c r="H4971" s="820"/>
      <c r="I4971" s="820"/>
      <c r="J4971" s="820"/>
      <c r="K4971" s="820"/>
      <c r="L4971" s="820"/>
      <c r="M4971" s="731"/>
    </row>
    <row r="4972" spans="1:13" s="503" customFormat="1" ht="15">
      <c r="A4972" s="731"/>
      <c r="B4972" s="993"/>
      <c r="C4972" s="731"/>
      <c r="D4972" s="911"/>
      <c r="E4972" s="819"/>
      <c r="F4972" s="820"/>
      <c r="G4972" s="820"/>
      <c r="H4972" s="820"/>
      <c r="I4972" s="820"/>
      <c r="J4972" s="820"/>
      <c r="K4972" s="820"/>
      <c r="L4972" s="820"/>
      <c r="M4972" s="731"/>
    </row>
    <row r="4973" spans="1:13" s="503" customFormat="1" ht="15" customHeight="1">
      <c r="A4973" s="1676" t="s">
        <v>907</v>
      </c>
      <c r="B4973" s="1676"/>
      <c r="C4973" s="1676"/>
      <c r="D4973" s="1676"/>
      <c r="E4973" s="1676"/>
      <c r="F4973" s="1676"/>
      <c r="G4973" s="1676"/>
      <c r="H4973" s="1676"/>
      <c r="I4973" s="1676"/>
      <c r="J4973" s="1676"/>
      <c r="K4973" s="1676"/>
      <c r="L4973" s="1676"/>
      <c r="M4973" s="1676"/>
    </row>
    <row r="4974" spans="1:13" s="503" customFormat="1" ht="15" customHeight="1">
      <c r="A4974" s="1697" t="s">
        <v>908</v>
      </c>
      <c r="B4974" s="1676"/>
      <c r="C4974" s="1676"/>
      <c r="D4974" s="1676"/>
      <c r="E4974" s="1676"/>
      <c r="F4974" s="1676"/>
      <c r="G4974" s="1676"/>
      <c r="H4974" s="1676"/>
      <c r="I4974" s="1676"/>
      <c r="J4974" s="1676"/>
      <c r="K4974" s="1676"/>
      <c r="L4974" s="1676"/>
      <c r="M4974" s="1676"/>
    </row>
    <row r="4975" spans="1:13" s="503" customFormat="1" ht="15">
      <c r="A4975" s="1655" t="s">
        <v>1562</v>
      </c>
      <c r="B4975" s="1655"/>
      <c r="C4975" s="1655"/>
      <c r="D4975" s="1655"/>
      <c r="E4975" s="1655"/>
      <c r="F4975" s="1655"/>
      <c r="G4975" s="1655"/>
      <c r="H4975" s="1655"/>
      <c r="I4975" s="1655"/>
      <c r="J4975" s="1655"/>
      <c r="K4975" s="1655"/>
      <c r="L4975" s="1655"/>
      <c r="M4975" s="738"/>
    </row>
    <row r="4976" spans="1:13" s="1370" customFormat="1" ht="15">
      <c r="A4976" s="1690" t="s">
        <v>3932</v>
      </c>
      <c r="B4976" s="1690"/>
      <c r="C4976" s="1690"/>
      <c r="D4976" s="1690"/>
      <c r="E4976" s="1690"/>
      <c r="F4976" s="1690"/>
      <c r="G4976" s="1690"/>
      <c r="H4976" s="1690"/>
      <c r="I4976" s="1690"/>
      <c r="J4976" s="1690"/>
      <c r="K4976" s="1690"/>
      <c r="L4976" s="1690"/>
      <c r="M4976" s="738"/>
    </row>
    <row r="4977" spans="1:13" s="1370" customFormat="1" ht="15">
      <c r="A4977" s="1664" t="s">
        <v>3933</v>
      </c>
      <c r="B4977" s="1664"/>
      <c r="C4977" s="1664"/>
      <c r="D4977" s="1664"/>
      <c r="E4977" s="1664"/>
      <c r="F4977" s="1664"/>
      <c r="G4977" s="1664"/>
      <c r="H4977" s="1664"/>
      <c r="I4977" s="1664"/>
      <c r="J4977" s="1664"/>
      <c r="K4977" s="1664"/>
      <c r="L4977" s="1664"/>
      <c r="M4977" s="738"/>
    </row>
    <row r="4978" spans="1:13" s="1370" customFormat="1" ht="15">
      <c r="A4978" s="620" t="s">
        <v>910</v>
      </c>
      <c r="B4978" s="621" t="s">
        <v>1029</v>
      </c>
      <c r="C4978" s="620" t="s">
        <v>1030</v>
      </c>
      <c r="D4978" s="620" t="s">
        <v>1030</v>
      </c>
      <c r="E4978" s="620" t="s">
        <v>1031</v>
      </c>
      <c r="F4978" s="1657" t="s">
        <v>1032</v>
      </c>
      <c r="G4978" s="1658"/>
      <c r="H4978" s="622" t="s">
        <v>1033</v>
      </c>
      <c r="I4978" s="623" t="s">
        <v>1034</v>
      </c>
      <c r="J4978" s="620" t="s">
        <v>1035</v>
      </c>
      <c r="K4978" s="620" t="s">
        <v>1036</v>
      </c>
      <c r="L4978" s="620" t="s">
        <v>1037</v>
      </c>
      <c r="M4978" s="624" t="s">
        <v>1038</v>
      </c>
    </row>
    <row r="4979" spans="1:13" s="1370" customFormat="1" ht="15">
      <c r="A4979" s="625"/>
      <c r="B4979" s="626" t="s">
        <v>1039</v>
      </c>
      <c r="C4979" s="625" t="s">
        <v>1040</v>
      </c>
      <c r="D4979" s="625" t="s">
        <v>1041</v>
      </c>
      <c r="E4979" s="625" t="s">
        <v>1042</v>
      </c>
      <c r="F4979" s="1659" t="s">
        <v>1043</v>
      </c>
      <c r="G4979" s="1660"/>
      <c r="H4979" s="627" t="s">
        <v>1044</v>
      </c>
      <c r="I4979" s="625" t="s">
        <v>6</v>
      </c>
      <c r="J4979" s="628" t="s">
        <v>1045</v>
      </c>
      <c r="K4979" s="629" t="s">
        <v>1046</v>
      </c>
      <c r="L4979" s="625" t="s">
        <v>1047</v>
      </c>
      <c r="M4979" s="628" t="s">
        <v>1048</v>
      </c>
    </row>
    <row r="4980" spans="1:13" s="503" customFormat="1" ht="15">
      <c r="A4980" s="625"/>
      <c r="B4980" s="626" t="s">
        <v>1049</v>
      </c>
      <c r="C4980" s="625"/>
      <c r="D4980" s="625"/>
      <c r="E4980" s="625"/>
      <c r="F4980" s="630" t="s">
        <v>1050</v>
      </c>
      <c r="G4980" s="630" t="s">
        <v>1051</v>
      </c>
      <c r="H4980" s="631" t="s">
        <v>1052</v>
      </c>
      <c r="I4980" s="629" t="s">
        <v>1053</v>
      </c>
      <c r="J4980" s="625" t="s">
        <v>6</v>
      </c>
      <c r="K4980" s="629"/>
      <c r="L4980" s="625" t="s">
        <v>1054</v>
      </c>
      <c r="M4980" s="632"/>
    </row>
    <row r="4981" spans="1:13" s="503" customFormat="1" ht="15">
      <c r="A4981" s="670"/>
      <c r="B4981" s="967"/>
      <c r="C4981" s="670"/>
      <c r="D4981" s="670"/>
      <c r="E4981" s="625"/>
      <c r="F4981" s="633" t="s">
        <v>1055</v>
      </c>
      <c r="G4981" s="634" t="s">
        <v>1055</v>
      </c>
      <c r="H4981" s="628" t="s">
        <v>1056</v>
      </c>
      <c r="I4981" s="629" t="s">
        <v>1057</v>
      </c>
      <c r="J4981" s="625" t="s">
        <v>1058</v>
      </c>
      <c r="K4981" s="635"/>
      <c r="L4981" s="636" t="s">
        <v>1059</v>
      </c>
      <c r="M4981" s="632"/>
    </row>
    <row r="4982" spans="1:13" s="503" customFormat="1" ht="207.75" customHeight="1">
      <c r="A4982" s="743"/>
      <c r="B4982" s="810"/>
      <c r="C4982" s="743"/>
      <c r="D4982" s="906" t="s">
        <v>3959</v>
      </c>
      <c r="E4982" s="740"/>
      <c r="F4982" s="721">
        <v>5</v>
      </c>
      <c r="G4982" s="721"/>
      <c r="H4982" s="721">
        <v>2</v>
      </c>
      <c r="I4982" s="721"/>
      <c r="J4982" s="721"/>
      <c r="K4982" s="721"/>
      <c r="L4982" s="721"/>
      <c r="M4982" s="693" t="s">
        <v>3960</v>
      </c>
    </row>
    <row r="4983" spans="1:13" s="503" customFormat="1" ht="89.25">
      <c r="A4983" s="743">
        <v>3</v>
      </c>
      <c r="B4983" s="994" t="s">
        <v>3939</v>
      </c>
      <c r="C4983" s="743" t="s">
        <v>3961</v>
      </c>
      <c r="D4983" s="744" t="s">
        <v>3962</v>
      </c>
      <c r="E4983" s="695" t="s">
        <v>3963</v>
      </c>
      <c r="F4983" s="721">
        <v>2</v>
      </c>
      <c r="G4983" s="721"/>
      <c r="H4983" s="721">
        <v>1</v>
      </c>
      <c r="I4983" s="721"/>
      <c r="J4983" s="721"/>
      <c r="K4983" s="721"/>
      <c r="L4983" s="721"/>
      <c r="M4983" s="693" t="s">
        <v>3964</v>
      </c>
    </row>
    <row r="4984" spans="1:13" s="503" customFormat="1" ht="38.25">
      <c r="A4984" s="739">
        <v>4</v>
      </c>
      <c r="B4984" s="1679" t="s">
        <v>3965</v>
      </c>
      <c r="C4984" s="739" t="s">
        <v>3966</v>
      </c>
      <c r="D4984" s="694" t="s">
        <v>3967</v>
      </c>
      <c r="E4984" s="695" t="s">
        <v>3968</v>
      </c>
      <c r="F4984" s="721">
        <v>1</v>
      </c>
      <c r="G4984" s="721"/>
      <c r="H4984" s="721">
        <v>1</v>
      </c>
      <c r="I4984" s="721"/>
      <c r="J4984" s="721"/>
      <c r="K4984" s="721"/>
      <c r="L4984" s="721"/>
      <c r="M4984" s="693" t="s">
        <v>3969</v>
      </c>
    </row>
    <row r="4985" spans="1:13" s="503" customFormat="1" ht="51">
      <c r="A4985" s="742"/>
      <c r="B4985" s="1703"/>
      <c r="C4985" s="742"/>
      <c r="D4985" s="694" t="s">
        <v>3970</v>
      </c>
      <c r="E4985" s="695" t="s">
        <v>3971</v>
      </c>
      <c r="F4985" s="721">
        <v>2</v>
      </c>
      <c r="G4985" s="721"/>
      <c r="H4985" s="721">
        <v>2</v>
      </c>
      <c r="I4985" s="721"/>
      <c r="J4985" s="721"/>
      <c r="K4985" s="721"/>
      <c r="L4985" s="721"/>
      <c r="M4985" s="693" t="s">
        <v>3972</v>
      </c>
    </row>
    <row r="4986" spans="1:13" s="503" customFormat="1" ht="51">
      <c r="A4986" s="743"/>
      <c r="B4986" s="743"/>
      <c r="C4986" s="990"/>
      <c r="D4986" s="693" t="s">
        <v>3973</v>
      </c>
      <c r="E4986" s="693" t="s">
        <v>1702</v>
      </c>
      <c r="F4986" s="696">
        <v>30</v>
      </c>
      <c r="G4986" s="693"/>
      <c r="H4986" s="693"/>
      <c r="I4986" s="696">
        <v>30</v>
      </c>
      <c r="J4986" s="696"/>
      <c r="K4986" s="696"/>
      <c r="L4986" s="696">
        <f t="shared" ref="L4986" si="46">SUM(I4986:K4986)</f>
        <v>30</v>
      </c>
      <c r="M4986" s="693" t="s">
        <v>3974</v>
      </c>
    </row>
    <row r="4987" spans="1:13" s="503" customFormat="1" ht="15">
      <c r="A4987" s="731"/>
      <c r="B4987" s="993"/>
      <c r="C4987" s="731"/>
      <c r="D4987" s="911"/>
      <c r="E4987" s="819"/>
      <c r="F4987" s="820"/>
      <c r="G4987" s="820"/>
      <c r="H4987" s="820"/>
      <c r="I4987" s="820"/>
      <c r="J4987" s="820"/>
      <c r="K4987" s="820"/>
      <c r="L4987" s="820"/>
      <c r="M4987" s="731"/>
    </row>
    <row r="4988" spans="1:13" s="503" customFormat="1" ht="15" customHeight="1">
      <c r="A4988" s="1676" t="s">
        <v>907</v>
      </c>
      <c r="B4988" s="1676"/>
      <c r="C4988" s="1676"/>
      <c r="D4988" s="1676"/>
      <c r="E4988" s="1676"/>
      <c r="F4988" s="1676"/>
      <c r="G4988" s="1676"/>
      <c r="H4988" s="1676"/>
      <c r="I4988" s="1676"/>
      <c r="J4988" s="1676"/>
      <c r="K4988" s="1676"/>
      <c r="L4988" s="1676"/>
      <c r="M4988" s="1676"/>
    </row>
    <row r="4989" spans="1:13" s="503" customFormat="1" ht="15" customHeight="1">
      <c r="A4989" s="1697" t="s">
        <v>908</v>
      </c>
      <c r="B4989" s="1676"/>
      <c r="C4989" s="1676"/>
      <c r="D4989" s="1676"/>
      <c r="E4989" s="1676"/>
      <c r="F4989" s="1676"/>
      <c r="G4989" s="1676"/>
      <c r="H4989" s="1676"/>
      <c r="I4989" s="1676"/>
      <c r="J4989" s="1676"/>
      <c r="K4989" s="1676"/>
      <c r="L4989" s="1676"/>
      <c r="M4989" s="1676"/>
    </row>
    <row r="4990" spans="1:13" s="503" customFormat="1" ht="15">
      <c r="A4990" s="1655" t="s">
        <v>1562</v>
      </c>
      <c r="B4990" s="1655"/>
      <c r="C4990" s="1655"/>
      <c r="D4990" s="1655"/>
      <c r="E4990" s="1655"/>
      <c r="F4990" s="1655"/>
      <c r="G4990" s="1655"/>
      <c r="H4990" s="1655"/>
      <c r="I4990" s="1655"/>
      <c r="J4990" s="1655"/>
      <c r="K4990" s="1655"/>
      <c r="L4990" s="1655"/>
      <c r="M4990" s="738"/>
    </row>
    <row r="4991" spans="1:13" s="1370" customFormat="1" ht="15">
      <c r="A4991" s="1690" t="s">
        <v>3932</v>
      </c>
      <c r="B4991" s="1690"/>
      <c r="C4991" s="1690"/>
      <c r="D4991" s="1690"/>
      <c r="E4991" s="1690"/>
      <c r="F4991" s="1690"/>
      <c r="G4991" s="1690"/>
      <c r="H4991" s="1690"/>
      <c r="I4991" s="1690"/>
      <c r="J4991" s="1690"/>
      <c r="K4991" s="1690"/>
      <c r="L4991" s="1690"/>
      <c r="M4991" s="738"/>
    </row>
    <row r="4992" spans="1:13" s="1370" customFormat="1" ht="15">
      <c r="A4992" s="1664" t="s">
        <v>3933</v>
      </c>
      <c r="B4992" s="1664"/>
      <c r="C4992" s="1664"/>
      <c r="D4992" s="1664"/>
      <c r="E4992" s="1664"/>
      <c r="F4992" s="1664"/>
      <c r="G4992" s="1664"/>
      <c r="H4992" s="1664"/>
      <c r="I4992" s="1664"/>
      <c r="J4992" s="1664"/>
      <c r="K4992" s="1664"/>
      <c r="L4992" s="1664"/>
      <c r="M4992" s="738"/>
    </row>
    <row r="4993" spans="1:13" s="1370" customFormat="1" ht="15">
      <c r="A4993" s="620" t="s">
        <v>910</v>
      </c>
      <c r="B4993" s="621" t="s">
        <v>1029</v>
      </c>
      <c r="C4993" s="620" t="s">
        <v>1030</v>
      </c>
      <c r="D4993" s="620" t="s">
        <v>1030</v>
      </c>
      <c r="E4993" s="620" t="s">
        <v>1031</v>
      </c>
      <c r="F4993" s="1657" t="s">
        <v>1032</v>
      </c>
      <c r="G4993" s="1658"/>
      <c r="H4993" s="622" t="s">
        <v>1033</v>
      </c>
      <c r="I4993" s="623" t="s">
        <v>1034</v>
      </c>
      <c r="J4993" s="620" t="s">
        <v>1035</v>
      </c>
      <c r="K4993" s="620" t="s">
        <v>1036</v>
      </c>
      <c r="L4993" s="620" t="s">
        <v>1037</v>
      </c>
      <c r="M4993" s="624" t="s">
        <v>1038</v>
      </c>
    </row>
    <row r="4994" spans="1:13" s="1370" customFormat="1" ht="15">
      <c r="A4994" s="625"/>
      <c r="B4994" s="626" t="s">
        <v>1039</v>
      </c>
      <c r="C4994" s="625" t="s">
        <v>1040</v>
      </c>
      <c r="D4994" s="625" t="s">
        <v>1041</v>
      </c>
      <c r="E4994" s="625" t="s">
        <v>1042</v>
      </c>
      <c r="F4994" s="1659" t="s">
        <v>1043</v>
      </c>
      <c r="G4994" s="1660"/>
      <c r="H4994" s="627" t="s">
        <v>1044</v>
      </c>
      <c r="I4994" s="625" t="s">
        <v>6</v>
      </c>
      <c r="J4994" s="628" t="s">
        <v>1045</v>
      </c>
      <c r="K4994" s="629" t="s">
        <v>1046</v>
      </c>
      <c r="L4994" s="625" t="s">
        <v>1047</v>
      </c>
      <c r="M4994" s="628" t="s">
        <v>1048</v>
      </c>
    </row>
    <row r="4995" spans="1:13" s="503" customFormat="1" ht="15">
      <c r="A4995" s="625"/>
      <c r="B4995" s="626" t="s">
        <v>1049</v>
      </c>
      <c r="C4995" s="625"/>
      <c r="D4995" s="625"/>
      <c r="E4995" s="625"/>
      <c r="F4995" s="630" t="s">
        <v>1050</v>
      </c>
      <c r="G4995" s="630" t="s">
        <v>1051</v>
      </c>
      <c r="H4995" s="631" t="s">
        <v>1052</v>
      </c>
      <c r="I4995" s="629" t="s">
        <v>1053</v>
      </c>
      <c r="J4995" s="625" t="s">
        <v>6</v>
      </c>
      <c r="K4995" s="629"/>
      <c r="L4995" s="625" t="s">
        <v>1054</v>
      </c>
      <c r="M4995" s="632"/>
    </row>
    <row r="4996" spans="1:13" s="503" customFormat="1" ht="15">
      <c r="A4996" s="670"/>
      <c r="B4996" s="967"/>
      <c r="C4996" s="670"/>
      <c r="D4996" s="670"/>
      <c r="E4996" s="625"/>
      <c r="F4996" s="633" t="s">
        <v>1055</v>
      </c>
      <c r="G4996" s="634" t="s">
        <v>1055</v>
      </c>
      <c r="H4996" s="628" t="s">
        <v>1056</v>
      </c>
      <c r="I4996" s="629" t="s">
        <v>1057</v>
      </c>
      <c r="J4996" s="625" t="s">
        <v>1058</v>
      </c>
      <c r="K4996" s="635"/>
      <c r="L4996" s="636" t="s">
        <v>1059</v>
      </c>
      <c r="M4996" s="632"/>
    </row>
    <row r="4997" spans="1:13" s="503" customFormat="1" ht="51">
      <c r="A4997" s="693">
        <v>5</v>
      </c>
      <c r="B4997" s="704" t="s">
        <v>3965</v>
      </c>
      <c r="C4997" s="693" t="s">
        <v>3975</v>
      </c>
      <c r="D4997" s="694" t="s">
        <v>3976</v>
      </c>
      <c r="E4997" s="695"/>
      <c r="F4997" s="721">
        <v>6</v>
      </c>
      <c r="G4997" s="721"/>
      <c r="H4997" s="721">
        <v>2</v>
      </c>
      <c r="I4997" s="721"/>
      <c r="J4997" s="721"/>
      <c r="K4997" s="721"/>
      <c r="L4997" s="721"/>
      <c r="M4997" s="693" t="s">
        <v>3977</v>
      </c>
    </row>
    <row r="4998" spans="1:13" s="503" customFormat="1" ht="51">
      <c r="A4998" s="693">
        <v>6</v>
      </c>
      <c r="B4998" s="704" t="s">
        <v>3978</v>
      </c>
      <c r="C4998" s="693" t="s">
        <v>3979</v>
      </c>
      <c r="D4998" s="693" t="s">
        <v>3979</v>
      </c>
      <c r="E4998" s="694" t="s">
        <v>3980</v>
      </c>
      <c r="F4998" s="721">
        <v>10</v>
      </c>
      <c r="G4998" s="721"/>
      <c r="H4998" s="721">
        <v>3</v>
      </c>
      <c r="I4998" s="721"/>
      <c r="J4998" s="721"/>
      <c r="K4998" s="721"/>
      <c r="L4998" s="721"/>
      <c r="M4998" s="693" t="s">
        <v>3981</v>
      </c>
    </row>
    <row r="4999" spans="1:13" s="503" customFormat="1" ht="63.75">
      <c r="A4999" s="693">
        <v>7</v>
      </c>
      <c r="B4999" s="704" t="s">
        <v>1473</v>
      </c>
      <c r="C4999" s="693" t="s">
        <v>3982</v>
      </c>
      <c r="D4999" s="694" t="s">
        <v>3983</v>
      </c>
      <c r="E4999" s="695" t="s">
        <v>3984</v>
      </c>
      <c r="F4999" s="721" t="s">
        <v>1077</v>
      </c>
      <c r="G4999" s="721"/>
      <c r="H4999" s="721">
        <v>1</v>
      </c>
      <c r="I4999" s="721"/>
      <c r="J4999" s="721"/>
      <c r="K4999" s="721"/>
      <c r="L4999" s="721"/>
      <c r="M4999" s="693" t="s">
        <v>3985</v>
      </c>
    </row>
    <row r="5000" spans="1:13" s="503" customFormat="1" ht="51">
      <c r="A5000" s="693">
        <v>8</v>
      </c>
      <c r="B5000" s="704" t="s">
        <v>3986</v>
      </c>
      <c r="C5000" s="693" t="s">
        <v>3987</v>
      </c>
      <c r="D5000" s="694" t="s">
        <v>3988</v>
      </c>
      <c r="E5000" s="695" t="s">
        <v>3989</v>
      </c>
      <c r="F5000" s="721">
        <v>6</v>
      </c>
      <c r="G5000" s="721"/>
      <c r="H5000" s="721"/>
      <c r="I5000" s="721"/>
      <c r="J5000" s="721"/>
      <c r="K5000" s="721"/>
      <c r="L5000" s="721"/>
      <c r="M5000" s="693" t="s">
        <v>3990</v>
      </c>
    </row>
    <row r="5001" spans="1:13" s="503" customFormat="1" ht="51">
      <c r="A5001" s="693">
        <v>9</v>
      </c>
      <c r="B5001" s="693" t="s">
        <v>3991</v>
      </c>
      <c r="C5001" s="693" t="s">
        <v>3992</v>
      </c>
      <c r="D5001" s="694" t="s">
        <v>3993</v>
      </c>
      <c r="E5001" s="695" t="s">
        <v>3994</v>
      </c>
      <c r="F5001" s="721">
        <v>25</v>
      </c>
      <c r="G5001" s="721"/>
      <c r="H5001" s="721"/>
      <c r="I5001" s="721"/>
      <c r="J5001" s="721"/>
      <c r="K5001" s="721"/>
      <c r="L5001" s="721"/>
      <c r="M5001" s="693" t="s">
        <v>3995</v>
      </c>
    </row>
    <row r="5002" spans="1:13" s="503" customFormat="1" ht="89.25">
      <c r="A5002" s="693">
        <v>10</v>
      </c>
      <c r="B5002" s="704" t="s">
        <v>3996</v>
      </c>
      <c r="C5002" s="693" t="s">
        <v>2305</v>
      </c>
      <c r="D5002" s="693" t="s">
        <v>3997</v>
      </c>
      <c r="E5002" s="695" t="s">
        <v>1283</v>
      </c>
      <c r="F5002" s="721">
        <v>1</v>
      </c>
      <c r="G5002" s="721"/>
      <c r="H5002" s="721"/>
      <c r="I5002" s="721"/>
      <c r="J5002" s="721"/>
      <c r="K5002" s="721"/>
      <c r="L5002" s="721"/>
      <c r="M5002" s="693" t="s">
        <v>3998</v>
      </c>
    </row>
    <row r="5003" spans="1:13" s="503" customFormat="1" ht="51">
      <c r="A5003" s="693">
        <v>11</v>
      </c>
      <c r="B5003" s="704" t="s">
        <v>3999</v>
      </c>
      <c r="C5003" s="693" t="s">
        <v>4000</v>
      </c>
      <c r="D5003" s="693" t="s">
        <v>4001</v>
      </c>
      <c r="E5003" s="695" t="s">
        <v>1283</v>
      </c>
      <c r="F5003" s="721">
        <v>1</v>
      </c>
      <c r="G5003" s="721"/>
      <c r="H5003" s="721"/>
      <c r="I5003" s="721"/>
      <c r="J5003" s="721"/>
      <c r="K5003" s="721"/>
      <c r="L5003" s="721"/>
      <c r="M5003" s="693" t="s">
        <v>4002</v>
      </c>
    </row>
    <row r="5004" spans="1:13" s="503" customFormat="1" ht="15">
      <c r="A5004" s="731"/>
      <c r="B5004" s="993"/>
      <c r="C5004" s="731"/>
      <c r="D5004" s="731"/>
      <c r="E5004" s="819"/>
      <c r="F5004" s="820"/>
      <c r="G5004" s="820"/>
      <c r="H5004" s="820"/>
      <c r="I5004" s="820"/>
      <c r="J5004" s="820"/>
      <c r="K5004" s="820"/>
      <c r="L5004" s="820"/>
      <c r="M5004" s="731"/>
    </row>
    <row r="5005" spans="1:13" s="503" customFormat="1" ht="15">
      <c r="A5005" s="731"/>
      <c r="B5005" s="993"/>
      <c r="C5005" s="731"/>
      <c r="D5005" s="731"/>
      <c r="E5005" s="819"/>
      <c r="F5005" s="820"/>
      <c r="G5005" s="820"/>
      <c r="H5005" s="820"/>
      <c r="I5005" s="820"/>
      <c r="J5005" s="820"/>
      <c r="K5005" s="820"/>
      <c r="L5005" s="820"/>
      <c r="M5005" s="731"/>
    </row>
    <row r="5006" spans="1:13" s="503" customFormat="1" ht="15">
      <c r="A5006" s="731"/>
      <c r="B5006" s="993"/>
      <c r="C5006" s="731"/>
      <c r="D5006" s="731"/>
      <c r="E5006" s="819"/>
      <c r="F5006" s="820"/>
      <c r="G5006" s="820"/>
      <c r="H5006" s="820"/>
      <c r="I5006" s="820"/>
      <c r="J5006" s="820"/>
      <c r="K5006" s="820"/>
      <c r="L5006" s="820"/>
      <c r="M5006" s="731"/>
    </row>
    <row r="5007" spans="1:13" s="503" customFormat="1" ht="15" customHeight="1">
      <c r="A5007" s="1676" t="s">
        <v>907</v>
      </c>
      <c r="B5007" s="1676"/>
      <c r="C5007" s="1676"/>
      <c r="D5007" s="1676"/>
      <c r="E5007" s="1676"/>
      <c r="F5007" s="1676"/>
      <c r="G5007" s="1676"/>
      <c r="H5007" s="1676"/>
      <c r="I5007" s="1676"/>
      <c r="J5007" s="1676"/>
      <c r="K5007" s="1676"/>
      <c r="L5007" s="1676"/>
      <c r="M5007" s="1676"/>
    </row>
    <row r="5008" spans="1:13" s="503" customFormat="1" ht="15" customHeight="1">
      <c r="A5008" s="1697" t="s">
        <v>908</v>
      </c>
      <c r="B5008" s="1676"/>
      <c r="C5008" s="1676"/>
      <c r="D5008" s="1676"/>
      <c r="E5008" s="1676"/>
      <c r="F5008" s="1676"/>
      <c r="G5008" s="1676"/>
      <c r="H5008" s="1676"/>
      <c r="I5008" s="1676"/>
      <c r="J5008" s="1676"/>
      <c r="K5008" s="1676"/>
      <c r="L5008" s="1676"/>
      <c r="M5008" s="1676"/>
    </row>
    <row r="5009" spans="1:13" s="503" customFormat="1" ht="15">
      <c r="A5009" s="1655" t="s">
        <v>1562</v>
      </c>
      <c r="B5009" s="1655"/>
      <c r="C5009" s="1655"/>
      <c r="D5009" s="1655"/>
      <c r="E5009" s="1655"/>
      <c r="F5009" s="1655"/>
      <c r="G5009" s="1655"/>
      <c r="H5009" s="1655"/>
      <c r="I5009" s="1655"/>
      <c r="J5009" s="1655"/>
      <c r="K5009" s="1655"/>
      <c r="L5009" s="1655"/>
      <c r="M5009" s="738"/>
    </row>
    <row r="5010" spans="1:13" s="1370" customFormat="1" ht="15">
      <c r="A5010" s="1690" t="s">
        <v>3932</v>
      </c>
      <c r="B5010" s="1690"/>
      <c r="C5010" s="1690"/>
      <c r="D5010" s="1690"/>
      <c r="E5010" s="1690"/>
      <c r="F5010" s="1690"/>
      <c r="G5010" s="1690"/>
      <c r="H5010" s="1690"/>
      <c r="I5010" s="1690"/>
      <c r="J5010" s="1690"/>
      <c r="K5010" s="1690"/>
      <c r="L5010" s="1690"/>
      <c r="M5010" s="738"/>
    </row>
    <row r="5011" spans="1:13" s="1370" customFormat="1" ht="15">
      <c r="A5011" s="1664" t="s">
        <v>3933</v>
      </c>
      <c r="B5011" s="1664"/>
      <c r="C5011" s="1664"/>
      <c r="D5011" s="1664"/>
      <c r="E5011" s="1664"/>
      <c r="F5011" s="1664"/>
      <c r="G5011" s="1664"/>
      <c r="H5011" s="1664"/>
      <c r="I5011" s="1664"/>
      <c r="J5011" s="1664"/>
      <c r="K5011" s="1664"/>
      <c r="L5011" s="1664"/>
      <c r="M5011" s="738"/>
    </row>
    <row r="5012" spans="1:13" s="1370" customFormat="1" ht="15">
      <c r="A5012" s="620" t="s">
        <v>910</v>
      </c>
      <c r="B5012" s="621" t="s">
        <v>1029</v>
      </c>
      <c r="C5012" s="620" t="s">
        <v>1030</v>
      </c>
      <c r="D5012" s="620" t="s">
        <v>1030</v>
      </c>
      <c r="E5012" s="620" t="s">
        <v>1031</v>
      </c>
      <c r="F5012" s="1657" t="s">
        <v>1032</v>
      </c>
      <c r="G5012" s="1658"/>
      <c r="H5012" s="622" t="s">
        <v>1033</v>
      </c>
      <c r="I5012" s="623" t="s">
        <v>1034</v>
      </c>
      <c r="J5012" s="620" t="s">
        <v>1035</v>
      </c>
      <c r="K5012" s="620" t="s">
        <v>1036</v>
      </c>
      <c r="L5012" s="620" t="s">
        <v>1037</v>
      </c>
      <c r="M5012" s="624" t="s">
        <v>1038</v>
      </c>
    </row>
    <row r="5013" spans="1:13" s="1370" customFormat="1" ht="15">
      <c r="A5013" s="625"/>
      <c r="B5013" s="626" t="s">
        <v>1039</v>
      </c>
      <c r="C5013" s="625" t="s">
        <v>1040</v>
      </c>
      <c r="D5013" s="625" t="s">
        <v>1041</v>
      </c>
      <c r="E5013" s="625" t="s">
        <v>1042</v>
      </c>
      <c r="F5013" s="1659" t="s">
        <v>1043</v>
      </c>
      <c r="G5013" s="1660"/>
      <c r="H5013" s="627" t="s">
        <v>1044</v>
      </c>
      <c r="I5013" s="625" t="s">
        <v>6</v>
      </c>
      <c r="J5013" s="628" t="s">
        <v>1045</v>
      </c>
      <c r="K5013" s="629" t="s">
        <v>1046</v>
      </c>
      <c r="L5013" s="625" t="s">
        <v>1047</v>
      </c>
      <c r="M5013" s="628" t="s">
        <v>1048</v>
      </c>
    </row>
    <row r="5014" spans="1:13" s="503" customFormat="1" ht="15">
      <c r="A5014" s="625"/>
      <c r="B5014" s="626" t="s">
        <v>1049</v>
      </c>
      <c r="C5014" s="625"/>
      <c r="D5014" s="625"/>
      <c r="E5014" s="625"/>
      <c r="F5014" s="630" t="s">
        <v>1050</v>
      </c>
      <c r="G5014" s="630" t="s">
        <v>1051</v>
      </c>
      <c r="H5014" s="631" t="s">
        <v>1052</v>
      </c>
      <c r="I5014" s="629" t="s">
        <v>1053</v>
      </c>
      <c r="J5014" s="625" t="s">
        <v>6</v>
      </c>
      <c r="K5014" s="629"/>
      <c r="L5014" s="625" t="s">
        <v>1054</v>
      </c>
      <c r="M5014" s="632"/>
    </row>
    <row r="5015" spans="1:13" s="503" customFormat="1" ht="15">
      <c r="A5015" s="670"/>
      <c r="B5015" s="967"/>
      <c r="C5015" s="670"/>
      <c r="D5015" s="670"/>
      <c r="E5015" s="625"/>
      <c r="F5015" s="633" t="s">
        <v>1055</v>
      </c>
      <c r="G5015" s="634" t="s">
        <v>1055</v>
      </c>
      <c r="H5015" s="628" t="s">
        <v>1056</v>
      </c>
      <c r="I5015" s="629" t="s">
        <v>1057</v>
      </c>
      <c r="J5015" s="625" t="s">
        <v>1058</v>
      </c>
      <c r="K5015" s="635"/>
      <c r="L5015" s="636" t="s">
        <v>1059</v>
      </c>
      <c r="M5015" s="632"/>
    </row>
    <row r="5016" spans="1:13" s="503" customFormat="1" ht="141" thickBot="1">
      <c r="A5016" s="693">
        <v>12</v>
      </c>
      <c r="B5016" s="704" t="s">
        <v>4003</v>
      </c>
      <c r="C5016" s="693" t="s">
        <v>4004</v>
      </c>
      <c r="D5016" s="694" t="s">
        <v>4005</v>
      </c>
      <c r="E5016" s="695" t="s">
        <v>1283</v>
      </c>
      <c r="F5016" s="721">
        <v>1</v>
      </c>
      <c r="G5016" s="721"/>
      <c r="H5016" s="721"/>
      <c r="I5016" s="721"/>
      <c r="J5016" s="721"/>
      <c r="K5016" s="721"/>
      <c r="L5016" s="721"/>
      <c r="M5016" s="694" t="s">
        <v>4006</v>
      </c>
    </row>
    <row r="5017" spans="1:13" s="503" customFormat="1" ht="15.75" thickBot="1">
      <c r="A5017" s="1376"/>
      <c r="B5017" s="1262"/>
      <c r="C5017" s="1263" t="s">
        <v>6</v>
      </c>
      <c r="D5017" s="1216"/>
      <c r="E5017" s="1216"/>
      <c r="F5017" s="1377">
        <f xml:space="preserve"> SUM(F4936:F5016)</f>
        <v>149</v>
      </c>
      <c r="G5017" s="1377">
        <f t="shared" ref="G5017:K5017" si="47" xml:space="preserve"> SUM(G4936:G5016)</f>
        <v>0</v>
      </c>
      <c r="H5017" s="1377">
        <f t="shared" si="47"/>
        <v>26.5</v>
      </c>
      <c r="I5017" s="1377">
        <f t="shared" si="47"/>
        <v>30</v>
      </c>
      <c r="J5017" s="1377">
        <f t="shared" si="47"/>
        <v>0</v>
      </c>
      <c r="K5017" s="1377">
        <f t="shared" si="47"/>
        <v>0</v>
      </c>
      <c r="L5017" s="1377"/>
      <c r="M5017" s="1220"/>
    </row>
    <row r="5018" spans="1:13" s="503" customFormat="1" ht="15">
      <c r="A5018" s="748"/>
      <c r="B5018" s="748"/>
      <c r="C5018" s="748"/>
      <c r="D5018" s="748"/>
      <c r="E5018" s="748"/>
      <c r="F5018" s="748"/>
      <c r="G5018" s="748"/>
      <c r="H5018" s="748"/>
      <c r="I5018" s="748"/>
      <c r="J5018" s="748"/>
      <c r="K5018" s="748"/>
      <c r="L5018" s="748"/>
      <c r="M5018" s="748"/>
    </row>
    <row r="5019" spans="1:13" s="503" customFormat="1" ht="15">
      <c r="A5019" s="748"/>
      <c r="B5019" s="748"/>
      <c r="C5019" s="748"/>
      <c r="D5019" s="748"/>
      <c r="E5019" s="748"/>
      <c r="F5019" s="748"/>
      <c r="G5019" s="748"/>
      <c r="H5019" s="748"/>
      <c r="I5019" s="748"/>
      <c r="J5019" s="748"/>
      <c r="K5019" s="748"/>
      <c r="L5019" s="748"/>
      <c r="M5019" s="748"/>
    </row>
    <row r="5020" spans="1:13" s="503" customFormat="1" ht="15">
      <c r="A5020" s="748"/>
      <c r="B5020" s="748"/>
      <c r="C5020" s="748"/>
      <c r="D5020" s="748"/>
      <c r="E5020" s="748"/>
      <c r="F5020" s="748"/>
      <c r="G5020" s="748"/>
      <c r="H5020" s="748"/>
      <c r="I5020" s="748"/>
      <c r="J5020" s="748"/>
      <c r="K5020" s="748"/>
      <c r="L5020" s="748"/>
      <c r="M5020" s="748"/>
    </row>
    <row r="5021" spans="1:13" s="503" customFormat="1" ht="15">
      <c r="A5021" s="748"/>
      <c r="B5021" s="748"/>
      <c r="C5021" s="748"/>
      <c r="D5021" s="748"/>
      <c r="E5021" s="748"/>
      <c r="F5021" s="748"/>
      <c r="G5021" s="748"/>
      <c r="H5021" s="748"/>
      <c r="I5021" s="748"/>
      <c r="J5021" s="748"/>
      <c r="K5021" s="748"/>
      <c r="L5021" s="748"/>
      <c r="M5021" s="748"/>
    </row>
    <row r="5022" spans="1:13" s="503" customFormat="1" ht="15">
      <c r="A5022" s="748"/>
      <c r="B5022" s="748"/>
      <c r="C5022" s="748"/>
      <c r="D5022" s="748"/>
      <c r="E5022" s="748"/>
      <c r="F5022" s="748"/>
      <c r="G5022" s="748"/>
      <c r="H5022" s="748"/>
      <c r="I5022" s="748"/>
      <c r="J5022" s="748"/>
      <c r="K5022" s="748"/>
      <c r="L5022" s="748"/>
      <c r="M5022" s="748"/>
    </row>
    <row r="5023" spans="1:13" s="503" customFormat="1" ht="15">
      <c r="A5023" s="748"/>
      <c r="B5023" s="748"/>
      <c r="C5023" s="748"/>
      <c r="D5023" s="748"/>
      <c r="E5023" s="748"/>
      <c r="F5023" s="748"/>
      <c r="G5023" s="748"/>
      <c r="H5023" s="748"/>
      <c r="I5023" s="748"/>
      <c r="J5023" s="748"/>
      <c r="K5023" s="748"/>
      <c r="L5023" s="748"/>
      <c r="M5023" s="748"/>
    </row>
    <row r="5024" spans="1:13" s="503" customFormat="1" ht="15">
      <c r="A5024" s="748"/>
      <c r="B5024" s="748"/>
      <c r="C5024" s="748"/>
      <c r="D5024" s="748"/>
      <c r="E5024" s="748"/>
      <c r="F5024" s="748"/>
      <c r="G5024" s="748"/>
      <c r="H5024" s="748"/>
      <c r="I5024" s="748"/>
      <c r="J5024" s="748"/>
      <c r="K5024" s="748"/>
      <c r="L5024" s="748"/>
      <c r="M5024" s="748"/>
    </row>
    <row r="5025" spans="1:13" s="503" customFormat="1" ht="15">
      <c r="A5025" s="748"/>
      <c r="B5025" s="748"/>
      <c r="C5025" s="748"/>
      <c r="D5025" s="748"/>
      <c r="E5025" s="748"/>
      <c r="F5025" s="748"/>
      <c r="G5025" s="748"/>
      <c r="H5025" s="748"/>
      <c r="I5025" s="748"/>
      <c r="J5025" s="748"/>
      <c r="K5025" s="748"/>
      <c r="L5025" s="748"/>
      <c r="M5025" s="748"/>
    </row>
    <row r="5026" spans="1:13" s="503" customFormat="1" ht="15">
      <c r="A5026" s="748"/>
      <c r="B5026" s="748"/>
      <c r="C5026" s="748"/>
      <c r="D5026" s="748"/>
      <c r="E5026" s="748"/>
      <c r="F5026" s="748"/>
      <c r="G5026" s="748"/>
      <c r="H5026" s="748"/>
      <c r="I5026" s="748"/>
      <c r="J5026" s="748"/>
      <c r="K5026" s="748"/>
      <c r="L5026" s="748"/>
      <c r="M5026" s="748"/>
    </row>
    <row r="5027" spans="1:13" s="503" customFormat="1" ht="15">
      <c r="A5027" s="725"/>
      <c r="B5027" s="725"/>
      <c r="C5027" s="725"/>
      <c r="D5027" s="725"/>
      <c r="E5027" s="725"/>
      <c r="F5027" s="725"/>
      <c r="G5027" s="725"/>
      <c r="H5027" s="725"/>
      <c r="I5027" s="725"/>
      <c r="J5027" s="725"/>
      <c r="K5027" s="725"/>
      <c r="L5027" s="725"/>
      <c r="M5027" s="725"/>
    </row>
    <row r="5028" spans="1:13" s="503" customFormat="1" ht="15">
      <c r="A5028" s="725"/>
      <c r="B5028" s="725"/>
      <c r="C5028" s="725"/>
      <c r="D5028" s="725"/>
      <c r="E5028" s="725"/>
      <c r="F5028" s="725"/>
      <c r="G5028" s="725"/>
      <c r="H5028" s="725"/>
      <c r="I5028" s="725"/>
      <c r="J5028" s="725"/>
      <c r="K5028" s="725"/>
      <c r="L5028" s="725"/>
      <c r="M5028" s="725"/>
    </row>
    <row r="5029" spans="1:13" s="503" customFormat="1" ht="15">
      <c r="A5029" s="725"/>
      <c r="B5029" s="725"/>
      <c r="C5029" s="725"/>
      <c r="D5029" s="725"/>
      <c r="E5029" s="725"/>
      <c r="F5029" s="725"/>
      <c r="G5029" s="725"/>
      <c r="H5029" s="725"/>
      <c r="I5029" s="725"/>
      <c r="J5029" s="725"/>
      <c r="K5029" s="725"/>
      <c r="L5029" s="725"/>
      <c r="M5029" s="725"/>
    </row>
    <row r="5030" spans="1:13" s="503" customFormat="1" ht="15">
      <c r="A5030" s="725"/>
      <c r="B5030" s="725"/>
      <c r="C5030" s="725"/>
      <c r="D5030" s="725"/>
      <c r="E5030" s="725"/>
      <c r="F5030" s="725"/>
      <c r="G5030" s="725"/>
      <c r="H5030" s="725"/>
      <c r="I5030" s="725"/>
      <c r="J5030" s="725"/>
      <c r="K5030" s="725"/>
      <c r="L5030" s="725"/>
      <c r="M5030" s="725"/>
    </row>
    <row r="5031" spans="1:13" s="503" customFormat="1" ht="15">
      <c r="A5031" s="725"/>
      <c r="B5031" s="725"/>
      <c r="C5031" s="725"/>
      <c r="D5031" s="725"/>
      <c r="E5031" s="725"/>
      <c r="F5031" s="725"/>
      <c r="G5031" s="725"/>
      <c r="H5031" s="725"/>
      <c r="I5031" s="725"/>
      <c r="J5031" s="725"/>
      <c r="K5031" s="725"/>
      <c r="L5031" s="725"/>
      <c r="M5031" s="725"/>
    </row>
    <row r="5032" spans="1:13" s="503" customFormat="1" ht="15">
      <c r="A5032" s="725"/>
      <c r="B5032" s="725"/>
      <c r="C5032" s="725"/>
      <c r="D5032" s="725"/>
      <c r="E5032" s="725"/>
      <c r="F5032" s="725"/>
      <c r="G5032" s="725"/>
      <c r="H5032" s="725"/>
      <c r="I5032" s="725"/>
      <c r="J5032" s="725"/>
      <c r="K5032" s="725"/>
      <c r="L5032" s="725"/>
      <c r="M5032" s="725"/>
    </row>
    <row r="5033" spans="1:13" s="503" customFormat="1" ht="15">
      <c r="A5033" s="725"/>
      <c r="B5033" s="725"/>
      <c r="C5033" s="725"/>
      <c r="D5033" s="725"/>
      <c r="E5033" s="725"/>
      <c r="F5033" s="725"/>
      <c r="G5033" s="725"/>
      <c r="H5033" s="725"/>
      <c r="I5033" s="725"/>
      <c r="J5033" s="725"/>
      <c r="K5033" s="725"/>
      <c r="L5033" s="725"/>
      <c r="M5033" s="725"/>
    </row>
    <row r="5034" spans="1:13" s="503" customFormat="1" ht="15">
      <c r="A5034" s="725"/>
      <c r="B5034" s="725"/>
      <c r="C5034" s="725"/>
      <c r="D5034" s="725"/>
      <c r="E5034" s="725"/>
      <c r="F5034" s="725"/>
      <c r="G5034" s="725"/>
      <c r="H5034" s="725"/>
      <c r="I5034" s="725"/>
      <c r="J5034" s="725"/>
      <c r="K5034" s="725"/>
      <c r="L5034" s="725"/>
      <c r="M5034" s="725"/>
    </row>
    <row r="5035" spans="1:13" s="503" customFormat="1" ht="15">
      <c r="A5035" s="725"/>
      <c r="B5035" s="725"/>
      <c r="C5035" s="725"/>
      <c r="D5035" s="725"/>
      <c r="E5035" s="725"/>
      <c r="F5035" s="725"/>
      <c r="G5035" s="725"/>
      <c r="H5035" s="725"/>
      <c r="I5035" s="725"/>
      <c r="J5035" s="725"/>
      <c r="K5035" s="725"/>
      <c r="L5035" s="725"/>
      <c r="M5035" s="725"/>
    </row>
    <row r="5036" spans="1:13" s="503" customFormat="1" ht="15">
      <c r="A5036" s="725"/>
      <c r="B5036" s="725"/>
      <c r="C5036" s="725"/>
      <c r="D5036" s="725"/>
      <c r="E5036" s="725"/>
      <c r="F5036" s="725"/>
      <c r="G5036" s="725"/>
      <c r="H5036" s="725"/>
      <c r="I5036" s="725"/>
      <c r="J5036" s="725"/>
      <c r="K5036" s="725"/>
      <c r="L5036" s="725"/>
      <c r="M5036" s="725"/>
    </row>
    <row r="5037" spans="1:13" s="503" customFormat="1" ht="15" customHeight="1">
      <c r="A5037" s="1676" t="s">
        <v>907</v>
      </c>
      <c r="B5037" s="1676"/>
      <c r="C5037" s="1676"/>
      <c r="D5037" s="1676"/>
      <c r="E5037" s="1676"/>
      <c r="F5037" s="1676"/>
      <c r="G5037" s="1676"/>
      <c r="H5037" s="1676"/>
      <c r="I5037" s="1676"/>
      <c r="J5037" s="1676"/>
      <c r="K5037" s="1676"/>
      <c r="L5037" s="1676"/>
      <c r="M5037" s="1676"/>
    </row>
    <row r="5038" spans="1:13" s="503" customFormat="1" ht="15" customHeight="1">
      <c r="A5038" s="1697" t="s">
        <v>908</v>
      </c>
      <c r="B5038" s="1676"/>
      <c r="C5038" s="1676"/>
      <c r="D5038" s="1676"/>
      <c r="E5038" s="1676"/>
      <c r="F5038" s="1676"/>
      <c r="G5038" s="1676"/>
      <c r="H5038" s="1676"/>
      <c r="I5038" s="1676"/>
      <c r="J5038" s="1676"/>
      <c r="K5038" s="1676"/>
      <c r="L5038" s="1676"/>
      <c r="M5038" s="1676"/>
    </row>
    <row r="5039" spans="1:13" s="503" customFormat="1" ht="15">
      <c r="A5039" s="1655" t="s">
        <v>3468</v>
      </c>
      <c r="B5039" s="1655"/>
      <c r="C5039" s="1655"/>
      <c r="D5039" s="1655"/>
      <c r="E5039" s="1655"/>
      <c r="F5039" s="1655"/>
      <c r="G5039" s="1655"/>
      <c r="H5039" s="1655"/>
      <c r="I5039" s="1655"/>
      <c r="J5039" s="1655"/>
      <c r="K5039" s="1655"/>
      <c r="L5039" s="1655"/>
      <c r="M5039" s="738"/>
    </row>
    <row r="5040" spans="1:13" s="503" customFormat="1" ht="15">
      <c r="A5040" s="1690" t="s">
        <v>4007</v>
      </c>
      <c r="B5040" s="1690"/>
      <c r="C5040" s="1690"/>
      <c r="D5040" s="1690"/>
      <c r="E5040" s="1690"/>
      <c r="F5040" s="1690"/>
      <c r="G5040" s="1690"/>
      <c r="H5040" s="1690"/>
      <c r="I5040" s="1690"/>
      <c r="J5040" s="1690"/>
      <c r="K5040" s="1690"/>
      <c r="L5040" s="1690"/>
      <c r="M5040" s="738"/>
    </row>
    <row r="5041" spans="1:13" s="503" customFormat="1" ht="15" customHeight="1">
      <c r="A5041" s="1664" t="s">
        <v>4008</v>
      </c>
      <c r="B5041" s="1664"/>
      <c r="C5041" s="1664"/>
      <c r="D5041" s="1664"/>
      <c r="E5041" s="1664"/>
      <c r="F5041" s="1664"/>
      <c r="G5041" s="1664"/>
      <c r="H5041" s="1664"/>
      <c r="I5041" s="1664"/>
      <c r="J5041" s="1664"/>
      <c r="K5041" s="1664"/>
      <c r="L5041" s="1664"/>
      <c r="M5041" s="738"/>
    </row>
    <row r="5042" spans="1:13" s="503" customFormat="1" ht="15" customHeight="1">
      <c r="A5042" s="620" t="s">
        <v>910</v>
      </c>
      <c r="B5042" s="621" t="s">
        <v>1029</v>
      </c>
      <c r="C5042" s="620" t="s">
        <v>1030</v>
      </c>
      <c r="D5042" s="620" t="s">
        <v>1030</v>
      </c>
      <c r="E5042" s="620" t="s">
        <v>1031</v>
      </c>
      <c r="F5042" s="1657" t="s">
        <v>1032</v>
      </c>
      <c r="G5042" s="1658"/>
      <c r="H5042" s="622" t="s">
        <v>1033</v>
      </c>
      <c r="I5042" s="623" t="s">
        <v>1034</v>
      </c>
      <c r="J5042" s="620" t="s">
        <v>1035</v>
      </c>
      <c r="K5042" s="620" t="s">
        <v>1036</v>
      </c>
      <c r="L5042" s="620" t="s">
        <v>1037</v>
      </c>
      <c r="M5042" s="624" t="s">
        <v>1038</v>
      </c>
    </row>
    <row r="5043" spans="1:13" s="503" customFormat="1" ht="15">
      <c r="A5043" s="625"/>
      <c r="B5043" s="626" t="s">
        <v>1039</v>
      </c>
      <c r="C5043" s="625" t="s">
        <v>1040</v>
      </c>
      <c r="D5043" s="625" t="s">
        <v>1041</v>
      </c>
      <c r="E5043" s="625" t="s">
        <v>1042</v>
      </c>
      <c r="F5043" s="1659" t="s">
        <v>1043</v>
      </c>
      <c r="G5043" s="1660"/>
      <c r="H5043" s="627" t="s">
        <v>1044</v>
      </c>
      <c r="I5043" s="625" t="s">
        <v>6</v>
      </c>
      <c r="J5043" s="628" t="s">
        <v>1045</v>
      </c>
      <c r="K5043" s="629" t="s">
        <v>1046</v>
      </c>
      <c r="L5043" s="625" t="s">
        <v>1047</v>
      </c>
      <c r="M5043" s="628" t="s">
        <v>1048</v>
      </c>
    </row>
    <row r="5044" spans="1:13" s="503" customFormat="1" ht="15" customHeight="1">
      <c r="A5044" s="625"/>
      <c r="B5044" s="626" t="s">
        <v>1049</v>
      </c>
      <c r="C5044" s="625"/>
      <c r="D5044" s="625"/>
      <c r="E5044" s="625"/>
      <c r="F5044" s="630" t="s">
        <v>1050</v>
      </c>
      <c r="G5044" s="630" t="s">
        <v>1051</v>
      </c>
      <c r="H5044" s="631" t="s">
        <v>1052</v>
      </c>
      <c r="I5044" s="629" t="s">
        <v>1053</v>
      </c>
      <c r="J5044" s="625" t="s">
        <v>6</v>
      </c>
      <c r="K5044" s="629"/>
      <c r="L5044" s="625" t="s">
        <v>1054</v>
      </c>
      <c r="M5044" s="632"/>
    </row>
    <row r="5045" spans="1:13" s="503" customFormat="1" ht="15" customHeight="1">
      <c r="A5045" s="625"/>
      <c r="B5045" s="626"/>
      <c r="C5045" s="625"/>
      <c r="D5045" s="625"/>
      <c r="E5045" s="625"/>
      <c r="F5045" s="633" t="s">
        <v>1055</v>
      </c>
      <c r="G5045" s="634" t="s">
        <v>1055</v>
      </c>
      <c r="H5045" s="628" t="s">
        <v>1056</v>
      </c>
      <c r="I5045" s="629" t="s">
        <v>1057</v>
      </c>
      <c r="J5045" s="625" t="s">
        <v>1058</v>
      </c>
      <c r="K5045" s="635"/>
      <c r="L5045" s="636" t="s">
        <v>1059</v>
      </c>
      <c r="M5045" s="632"/>
    </row>
    <row r="5046" spans="1:13" s="503" customFormat="1" ht="102.75" customHeight="1">
      <c r="A5046" s="730">
        <v>1</v>
      </c>
      <c r="B5046" s="1082" t="s">
        <v>4009</v>
      </c>
      <c r="C5046" s="1082" t="s">
        <v>4010</v>
      </c>
      <c r="D5046" s="1082" t="s">
        <v>4011</v>
      </c>
      <c r="E5046" s="701" t="s">
        <v>4012</v>
      </c>
      <c r="F5046" s="875">
        <v>130</v>
      </c>
      <c r="G5046" s="1082"/>
      <c r="H5046" s="875">
        <v>70</v>
      </c>
      <c r="I5046" s="875">
        <v>200</v>
      </c>
      <c r="J5046" s="875">
        <v>425</v>
      </c>
      <c r="K5046" s="1227">
        <v>150</v>
      </c>
      <c r="L5046" s="1082"/>
      <c r="M5046" s="701" t="s">
        <v>4013</v>
      </c>
    </row>
    <row r="5047" spans="1:13" s="503" customFormat="1" ht="127.5">
      <c r="A5047" s="730">
        <v>2</v>
      </c>
      <c r="B5047" s="1082" t="s">
        <v>4014</v>
      </c>
      <c r="C5047" s="1082" t="s">
        <v>2305</v>
      </c>
      <c r="D5047" s="701" t="s">
        <v>4015</v>
      </c>
      <c r="E5047" s="1082" t="s">
        <v>4016</v>
      </c>
      <c r="F5047" s="875">
        <v>1</v>
      </c>
      <c r="G5047" s="1378"/>
      <c r="H5047" s="875">
        <v>2</v>
      </c>
      <c r="I5047" s="875">
        <v>4</v>
      </c>
      <c r="J5047" s="875">
        <v>6</v>
      </c>
      <c r="K5047" s="875">
        <v>3</v>
      </c>
      <c r="L5047" s="1082"/>
      <c r="M5047" s="701" t="s">
        <v>1923</v>
      </c>
    </row>
    <row r="5048" spans="1:13" s="503" customFormat="1" ht="89.25">
      <c r="A5048" s="730">
        <v>3</v>
      </c>
      <c r="B5048" s="1082" t="s">
        <v>4017</v>
      </c>
      <c r="C5048" s="1082" t="s">
        <v>2995</v>
      </c>
      <c r="D5048" s="1082" t="s">
        <v>4018</v>
      </c>
      <c r="E5048" s="1082" t="s">
        <v>4019</v>
      </c>
      <c r="F5048" s="1227">
        <v>1</v>
      </c>
      <c r="G5048" s="730"/>
      <c r="H5048" s="1227">
        <v>2</v>
      </c>
      <c r="I5048" s="1227">
        <v>4</v>
      </c>
      <c r="J5048" s="1227">
        <v>6.5</v>
      </c>
      <c r="K5048" s="1227">
        <v>3</v>
      </c>
      <c r="L5048" s="1082"/>
      <c r="M5048" s="701" t="s">
        <v>2047</v>
      </c>
    </row>
    <row r="5049" spans="1:13" s="503" customFormat="1" ht="79.5" customHeight="1">
      <c r="A5049" s="730">
        <v>4</v>
      </c>
      <c r="B5049" s="1082" t="s">
        <v>4020</v>
      </c>
      <c r="C5049" s="1082" t="s">
        <v>4021</v>
      </c>
      <c r="D5049" s="701" t="s">
        <v>4022</v>
      </c>
      <c r="E5049" s="1082" t="s">
        <v>4023</v>
      </c>
      <c r="F5049" s="1227">
        <v>1</v>
      </c>
      <c r="G5049" s="730"/>
      <c r="H5049" s="1227">
        <v>1</v>
      </c>
      <c r="I5049" s="1227">
        <v>4</v>
      </c>
      <c r="J5049" s="1227">
        <v>7</v>
      </c>
      <c r="K5049" s="1227">
        <v>5</v>
      </c>
      <c r="L5049" s="1379">
        <v>2.2961999999999998</v>
      </c>
      <c r="M5049" s="701" t="s">
        <v>4024</v>
      </c>
    </row>
    <row r="5050" spans="1:13" s="503" customFormat="1" ht="51">
      <c r="A5050" s="730">
        <v>5</v>
      </c>
      <c r="B5050" s="1082" t="s">
        <v>4025</v>
      </c>
      <c r="C5050" s="1082" t="s">
        <v>4026</v>
      </c>
      <c r="D5050" s="1082" t="s">
        <v>4027</v>
      </c>
      <c r="E5050" s="1082" t="s">
        <v>4028</v>
      </c>
      <c r="F5050" s="1227">
        <v>6</v>
      </c>
      <c r="G5050" s="730"/>
      <c r="H5050" s="1227">
        <v>6</v>
      </c>
      <c r="I5050" s="1227">
        <v>18</v>
      </c>
      <c r="J5050" s="1227">
        <v>14</v>
      </c>
      <c r="K5050" s="1227">
        <v>10</v>
      </c>
      <c r="L5050" s="1380">
        <v>5.15</v>
      </c>
      <c r="M5050" s="701" t="s">
        <v>4029</v>
      </c>
    </row>
    <row r="5051" spans="1:13" s="503" customFormat="1" ht="15" customHeight="1">
      <c r="A5051" s="1676" t="s">
        <v>907</v>
      </c>
      <c r="B5051" s="1676"/>
      <c r="C5051" s="1676"/>
      <c r="D5051" s="1676"/>
      <c r="E5051" s="1676"/>
      <c r="F5051" s="1676"/>
      <c r="G5051" s="1676"/>
      <c r="H5051" s="1676"/>
      <c r="I5051" s="1676"/>
      <c r="J5051" s="1676"/>
      <c r="K5051" s="1676"/>
      <c r="L5051" s="1676"/>
      <c r="M5051" s="1676"/>
    </row>
    <row r="5052" spans="1:13" s="503" customFormat="1" ht="15" customHeight="1">
      <c r="A5052" s="1697" t="s">
        <v>908</v>
      </c>
      <c r="B5052" s="1676"/>
      <c r="C5052" s="1676"/>
      <c r="D5052" s="1676"/>
      <c r="E5052" s="1676"/>
      <c r="F5052" s="1676"/>
      <c r="G5052" s="1676"/>
      <c r="H5052" s="1676"/>
      <c r="I5052" s="1676"/>
      <c r="J5052" s="1676"/>
      <c r="K5052" s="1676"/>
      <c r="L5052" s="1676"/>
      <c r="M5052" s="1676"/>
    </row>
    <row r="5053" spans="1:13" s="503" customFormat="1" ht="15">
      <c r="A5053" s="1655" t="s">
        <v>3468</v>
      </c>
      <c r="B5053" s="1655"/>
      <c r="C5053" s="1655"/>
      <c r="D5053" s="1655"/>
      <c r="E5053" s="1655"/>
      <c r="F5053" s="1655"/>
      <c r="G5053" s="1655"/>
      <c r="H5053" s="1655"/>
      <c r="I5053" s="1655"/>
      <c r="J5053" s="1655"/>
      <c r="K5053" s="1655"/>
      <c r="L5053" s="1655"/>
      <c r="M5053" s="738"/>
    </row>
    <row r="5054" spans="1:13" s="503" customFormat="1" ht="15">
      <c r="A5054" s="1690" t="s">
        <v>4007</v>
      </c>
      <c r="B5054" s="1690"/>
      <c r="C5054" s="1690"/>
      <c r="D5054" s="1690"/>
      <c r="E5054" s="1690"/>
      <c r="F5054" s="1690"/>
      <c r="G5054" s="1690"/>
      <c r="H5054" s="1690"/>
      <c r="I5054" s="1690"/>
      <c r="J5054" s="1690"/>
      <c r="K5054" s="1690"/>
      <c r="L5054" s="1690"/>
      <c r="M5054" s="738"/>
    </row>
    <row r="5055" spans="1:13" s="503" customFormat="1" ht="15" customHeight="1">
      <c r="A5055" s="1664" t="s">
        <v>4008</v>
      </c>
      <c r="B5055" s="1664"/>
      <c r="C5055" s="1664"/>
      <c r="D5055" s="1664"/>
      <c r="E5055" s="1664"/>
      <c r="F5055" s="1664"/>
      <c r="G5055" s="1664"/>
      <c r="H5055" s="1664"/>
      <c r="I5055" s="1664"/>
      <c r="J5055" s="1664"/>
      <c r="K5055" s="1664"/>
      <c r="L5055" s="1664"/>
      <c r="M5055" s="738"/>
    </row>
    <row r="5056" spans="1:13" s="503" customFormat="1" ht="15" customHeight="1">
      <c r="A5056" s="620" t="s">
        <v>910</v>
      </c>
      <c r="B5056" s="621" t="s">
        <v>1029</v>
      </c>
      <c r="C5056" s="620" t="s">
        <v>1030</v>
      </c>
      <c r="D5056" s="620" t="s">
        <v>1030</v>
      </c>
      <c r="E5056" s="620" t="s">
        <v>1031</v>
      </c>
      <c r="F5056" s="1657" t="s">
        <v>1032</v>
      </c>
      <c r="G5056" s="1658"/>
      <c r="H5056" s="622" t="s">
        <v>1033</v>
      </c>
      <c r="I5056" s="623" t="s">
        <v>1034</v>
      </c>
      <c r="J5056" s="620" t="s">
        <v>1035</v>
      </c>
      <c r="K5056" s="620" t="s">
        <v>1036</v>
      </c>
      <c r="L5056" s="620" t="s">
        <v>1037</v>
      </c>
      <c r="M5056" s="624" t="s">
        <v>1038</v>
      </c>
    </row>
    <row r="5057" spans="1:13" s="503" customFormat="1" ht="15">
      <c r="A5057" s="625"/>
      <c r="B5057" s="626" t="s">
        <v>1039</v>
      </c>
      <c r="C5057" s="625" t="s">
        <v>1040</v>
      </c>
      <c r="D5057" s="625" t="s">
        <v>1041</v>
      </c>
      <c r="E5057" s="625" t="s">
        <v>1042</v>
      </c>
      <c r="F5057" s="1659" t="s">
        <v>1043</v>
      </c>
      <c r="G5057" s="1660"/>
      <c r="H5057" s="627" t="s">
        <v>1044</v>
      </c>
      <c r="I5057" s="625" t="s">
        <v>6</v>
      </c>
      <c r="J5057" s="628" t="s">
        <v>1045</v>
      </c>
      <c r="K5057" s="629" t="s">
        <v>1046</v>
      </c>
      <c r="L5057" s="625" t="s">
        <v>1047</v>
      </c>
      <c r="M5057" s="628" t="s">
        <v>1048</v>
      </c>
    </row>
    <row r="5058" spans="1:13" s="503" customFormat="1" ht="15" customHeight="1">
      <c r="A5058" s="625"/>
      <c r="B5058" s="626" t="s">
        <v>1049</v>
      </c>
      <c r="C5058" s="625"/>
      <c r="D5058" s="625"/>
      <c r="E5058" s="625"/>
      <c r="F5058" s="630" t="s">
        <v>1050</v>
      </c>
      <c r="G5058" s="630" t="s">
        <v>1051</v>
      </c>
      <c r="H5058" s="631" t="s">
        <v>1052</v>
      </c>
      <c r="I5058" s="629" t="s">
        <v>1053</v>
      </c>
      <c r="J5058" s="625" t="s">
        <v>6</v>
      </c>
      <c r="K5058" s="629"/>
      <c r="L5058" s="625" t="s">
        <v>1054</v>
      </c>
      <c r="M5058" s="632"/>
    </row>
    <row r="5059" spans="1:13" s="503" customFormat="1" ht="15" customHeight="1">
      <c r="A5059" s="625"/>
      <c r="B5059" s="626"/>
      <c r="C5059" s="625"/>
      <c r="D5059" s="625"/>
      <c r="E5059" s="625"/>
      <c r="F5059" s="633" t="s">
        <v>1055</v>
      </c>
      <c r="G5059" s="634" t="s">
        <v>1055</v>
      </c>
      <c r="H5059" s="628" t="s">
        <v>1056</v>
      </c>
      <c r="I5059" s="629" t="s">
        <v>1057</v>
      </c>
      <c r="J5059" s="625" t="s">
        <v>1058</v>
      </c>
      <c r="K5059" s="635"/>
      <c r="L5059" s="636" t="s">
        <v>1059</v>
      </c>
      <c r="M5059" s="632"/>
    </row>
    <row r="5060" spans="1:13" s="503" customFormat="1" ht="63.75">
      <c r="A5060" s="730">
        <v>6</v>
      </c>
      <c r="B5060" s="1082" t="s">
        <v>4030</v>
      </c>
      <c r="C5060" s="1082" t="s">
        <v>4031</v>
      </c>
      <c r="D5060" s="1082" t="s">
        <v>4032</v>
      </c>
      <c r="E5060" s="1082" t="s">
        <v>4033</v>
      </c>
      <c r="F5060" s="1227" t="s">
        <v>1077</v>
      </c>
      <c r="G5060" s="730"/>
      <c r="H5060" s="1227">
        <v>3</v>
      </c>
      <c r="I5060" s="1227">
        <v>405</v>
      </c>
      <c r="J5060" s="730" t="s">
        <v>1273</v>
      </c>
      <c r="K5060" s="730" t="s">
        <v>1273</v>
      </c>
      <c r="L5060" s="730"/>
      <c r="M5060" s="1082" t="s">
        <v>4034</v>
      </c>
    </row>
    <row r="5061" spans="1:13" s="503" customFormat="1" ht="51">
      <c r="A5061" s="730">
        <v>7</v>
      </c>
      <c r="B5061" s="1082" t="s">
        <v>4035</v>
      </c>
      <c r="C5061" s="1082" t="s">
        <v>4036</v>
      </c>
      <c r="D5061" s="1082" t="s">
        <v>4037</v>
      </c>
      <c r="E5061" s="1082" t="s">
        <v>4038</v>
      </c>
      <c r="F5061" s="1227">
        <v>1</v>
      </c>
      <c r="G5061" s="730"/>
      <c r="H5061" s="1227">
        <v>2</v>
      </c>
      <c r="I5061" s="1227">
        <v>7</v>
      </c>
      <c r="J5061" s="1227">
        <v>7.15</v>
      </c>
      <c r="K5061" s="1227">
        <v>5</v>
      </c>
      <c r="L5061" s="1381">
        <v>1.4490000000000001</v>
      </c>
      <c r="M5061" s="1082" t="s">
        <v>4039</v>
      </c>
    </row>
    <row r="5062" spans="1:13" s="503" customFormat="1" ht="51.75" thickBot="1">
      <c r="A5062" s="730">
        <v>8</v>
      </c>
      <c r="B5062" s="1082" t="s">
        <v>4040</v>
      </c>
      <c r="C5062" s="1082" t="s">
        <v>4041</v>
      </c>
      <c r="D5062" s="1082" t="s">
        <v>4042</v>
      </c>
      <c r="E5062" s="1082" t="s">
        <v>4043</v>
      </c>
      <c r="F5062" s="1227">
        <v>1</v>
      </c>
      <c r="G5062" s="730"/>
      <c r="H5062" s="1227">
        <v>1</v>
      </c>
      <c r="I5062" s="1227">
        <v>2</v>
      </c>
      <c r="J5062" s="1227">
        <v>2</v>
      </c>
      <c r="K5062" s="1227">
        <v>0.5</v>
      </c>
      <c r="L5062" s="1082"/>
      <c r="M5062" s="1082" t="s">
        <v>4044</v>
      </c>
    </row>
    <row r="5063" spans="1:13" s="503" customFormat="1" ht="15.75" thickBot="1">
      <c r="A5063" s="1365"/>
      <c r="B5063" s="1311"/>
      <c r="C5063" s="585" t="s">
        <v>6</v>
      </c>
      <c r="D5063" s="1312"/>
      <c r="E5063" s="1292"/>
      <c r="F5063" s="1284">
        <f>SUM(F5046:F5062)</f>
        <v>141</v>
      </c>
      <c r="G5063" s="1284">
        <f t="shared" ref="G5063:K5063" si="48">SUM(G5046:G5062)</f>
        <v>0</v>
      </c>
      <c r="H5063" s="1284">
        <f t="shared" si="48"/>
        <v>87</v>
      </c>
      <c r="I5063" s="1284">
        <f t="shared" si="48"/>
        <v>644</v>
      </c>
      <c r="J5063" s="1284">
        <f t="shared" si="48"/>
        <v>467.65</v>
      </c>
      <c r="K5063" s="1284">
        <f t="shared" si="48"/>
        <v>176.5</v>
      </c>
      <c r="L5063" s="1284"/>
      <c r="M5063" s="1313"/>
    </row>
    <row r="5064" spans="1:13" s="503" customFormat="1" ht="15">
      <c r="A5064" s="726"/>
      <c r="B5064" s="1286"/>
      <c r="C5064" s="689"/>
      <c r="D5064" s="1287"/>
      <c r="E5064" s="1288"/>
      <c r="F5064" s="1289"/>
      <c r="G5064" s="1289"/>
      <c r="H5064" s="1289"/>
      <c r="I5064" s="1289"/>
      <c r="J5064" s="1289"/>
      <c r="K5064" s="1289"/>
      <c r="L5064" s="1289"/>
      <c r="M5064" s="737"/>
    </row>
    <row r="5065" spans="1:13" s="503" customFormat="1" ht="15">
      <c r="A5065" s="726"/>
      <c r="B5065" s="1286"/>
      <c r="C5065" s="689"/>
      <c r="D5065" s="1287"/>
      <c r="E5065" s="1288"/>
      <c r="F5065" s="1289"/>
      <c r="G5065" s="1289"/>
      <c r="H5065" s="1289"/>
      <c r="I5065" s="1289"/>
      <c r="J5065" s="1289"/>
      <c r="K5065" s="1289"/>
      <c r="L5065" s="1289"/>
      <c r="M5065" s="737"/>
    </row>
    <row r="5066" spans="1:13" s="503" customFormat="1" ht="15">
      <c r="A5066" s="726"/>
      <c r="B5066" s="1286"/>
      <c r="C5066" s="689"/>
      <c r="D5066" s="1287"/>
      <c r="E5066" s="1288"/>
      <c r="F5066" s="1289"/>
      <c r="G5066" s="1289"/>
      <c r="H5066" s="1289"/>
      <c r="I5066" s="1289"/>
      <c r="J5066" s="1289"/>
      <c r="K5066" s="1289"/>
      <c r="L5066" s="1289"/>
      <c r="M5066" s="737"/>
    </row>
    <row r="5067" spans="1:13" s="503" customFormat="1" ht="15">
      <c r="A5067" s="726"/>
      <c r="B5067" s="1286"/>
      <c r="C5067" s="689"/>
      <c r="D5067" s="1287"/>
      <c r="E5067" s="1288"/>
      <c r="F5067" s="1289"/>
      <c r="G5067" s="1289"/>
      <c r="H5067" s="1289"/>
      <c r="I5067" s="1289"/>
      <c r="J5067" s="1289"/>
      <c r="K5067" s="1289"/>
      <c r="L5067" s="1289"/>
      <c r="M5067" s="737"/>
    </row>
    <row r="5068" spans="1:13" s="503" customFormat="1" ht="15">
      <c r="A5068" s="726"/>
      <c r="B5068" s="1286"/>
      <c r="C5068" s="689"/>
      <c r="D5068" s="1287"/>
      <c r="E5068" s="1288"/>
      <c r="F5068" s="1289"/>
      <c r="G5068" s="1289"/>
      <c r="H5068" s="1289"/>
      <c r="I5068" s="1289"/>
      <c r="J5068" s="1289"/>
      <c r="K5068" s="1289"/>
      <c r="L5068" s="1289"/>
      <c r="M5068" s="737"/>
    </row>
    <row r="5069" spans="1:13" s="503" customFormat="1" ht="15">
      <c r="A5069" s="726"/>
      <c r="B5069" s="1286"/>
      <c r="C5069" s="689"/>
      <c r="D5069" s="1287"/>
      <c r="E5069" s="1288"/>
      <c r="F5069" s="1289"/>
      <c r="G5069" s="1289"/>
      <c r="H5069" s="1289"/>
      <c r="I5069" s="1289"/>
      <c r="J5069" s="1289"/>
      <c r="K5069" s="1289"/>
      <c r="L5069" s="1289"/>
      <c r="M5069" s="737"/>
    </row>
    <row r="5070" spans="1:13" s="503" customFormat="1" ht="15">
      <c r="A5070" s="726"/>
      <c r="B5070" s="1286"/>
      <c r="C5070" s="689"/>
      <c r="D5070" s="1287"/>
      <c r="E5070" s="1288"/>
      <c r="F5070" s="1289"/>
      <c r="G5070" s="1289"/>
      <c r="H5070" s="1289"/>
      <c r="I5070" s="1289"/>
      <c r="J5070" s="1289"/>
      <c r="K5070" s="1289"/>
      <c r="L5070" s="1289"/>
      <c r="M5070" s="737"/>
    </row>
    <row r="5071" spans="1:13" s="503" customFormat="1" ht="15">
      <c r="A5071" s="726"/>
      <c r="B5071" s="1286"/>
      <c r="C5071" s="689"/>
      <c r="D5071" s="1287"/>
      <c r="E5071" s="1288"/>
      <c r="F5071" s="1289"/>
      <c r="G5071" s="1289"/>
      <c r="H5071" s="1289"/>
      <c r="I5071" s="1289"/>
      <c r="J5071" s="1289"/>
      <c r="K5071" s="1289"/>
      <c r="L5071" s="1289"/>
      <c r="M5071" s="737"/>
    </row>
    <row r="5072" spans="1:13" s="503" customFormat="1" ht="15">
      <c r="A5072" s="726"/>
      <c r="B5072" s="1286"/>
      <c r="C5072" s="689"/>
      <c r="D5072" s="1287"/>
      <c r="E5072" s="1288"/>
      <c r="F5072" s="1289"/>
      <c r="G5072" s="1289"/>
      <c r="H5072" s="1289"/>
      <c r="I5072" s="1289"/>
      <c r="J5072" s="1289"/>
      <c r="K5072" s="1289"/>
      <c r="L5072" s="1289"/>
      <c r="M5072" s="737"/>
    </row>
    <row r="5073" spans="1:13" s="503" customFormat="1" ht="15">
      <c r="A5073" s="726"/>
      <c r="B5073" s="1286"/>
      <c r="C5073" s="689"/>
      <c r="D5073" s="1287"/>
      <c r="E5073" s="1288"/>
      <c r="F5073" s="1289"/>
      <c r="G5073" s="1289"/>
      <c r="H5073" s="1289"/>
      <c r="I5073" s="1289"/>
      <c r="J5073" s="1289"/>
      <c r="K5073" s="1289"/>
      <c r="L5073" s="1289"/>
      <c r="M5073" s="737"/>
    </row>
    <row r="5074" spans="1:13" s="503" customFormat="1" ht="15">
      <c r="A5074" s="726"/>
      <c r="B5074" s="1286"/>
      <c r="C5074" s="689"/>
      <c r="D5074" s="1287"/>
      <c r="E5074" s="1288"/>
      <c r="F5074" s="1289"/>
      <c r="G5074" s="1289"/>
      <c r="H5074" s="1289"/>
      <c r="I5074" s="1289"/>
      <c r="J5074" s="1289"/>
      <c r="K5074" s="1289"/>
      <c r="L5074" s="1289"/>
      <c r="M5074" s="737"/>
    </row>
    <row r="5075" spans="1:13" s="503" customFormat="1" ht="15">
      <c r="A5075" s="726"/>
      <c r="B5075" s="1286"/>
      <c r="C5075" s="689"/>
      <c r="D5075" s="1287"/>
      <c r="E5075" s="1288"/>
      <c r="F5075" s="1289"/>
      <c r="G5075" s="1289"/>
      <c r="H5075" s="1289"/>
      <c r="I5075" s="1289"/>
      <c r="J5075" s="1289"/>
      <c r="K5075" s="1289"/>
      <c r="L5075" s="1289"/>
      <c r="M5075" s="737"/>
    </row>
    <row r="5076" spans="1:13" s="503" customFormat="1" ht="15">
      <c r="A5076" s="726"/>
      <c r="B5076" s="1286"/>
      <c r="C5076" s="689"/>
      <c r="D5076" s="1287"/>
      <c r="E5076" s="1288"/>
      <c r="F5076" s="1289"/>
      <c r="G5076" s="1289"/>
      <c r="H5076" s="1289"/>
      <c r="I5076" s="1289"/>
      <c r="J5076" s="1289"/>
      <c r="K5076" s="1289"/>
      <c r="L5076" s="1289"/>
      <c r="M5076" s="737"/>
    </row>
    <row r="5077" spans="1:13" s="503" customFormat="1" ht="15">
      <c r="A5077" s="726"/>
      <c r="B5077" s="1286"/>
      <c r="C5077" s="689"/>
      <c r="D5077" s="1287"/>
      <c r="E5077" s="1288"/>
      <c r="F5077" s="1289"/>
      <c r="G5077" s="1289"/>
      <c r="H5077" s="1289"/>
      <c r="I5077" s="1289"/>
      <c r="J5077" s="1289"/>
      <c r="K5077" s="1289"/>
      <c r="L5077" s="1289"/>
      <c r="M5077" s="737"/>
    </row>
    <row r="5078" spans="1:13" s="503" customFormat="1" ht="15">
      <c r="A5078" s="726"/>
      <c r="B5078" s="1286"/>
      <c r="C5078" s="689"/>
      <c r="D5078" s="1287"/>
      <c r="E5078" s="1288"/>
      <c r="F5078" s="1289"/>
      <c r="G5078" s="1289"/>
      <c r="H5078" s="1289"/>
      <c r="I5078" s="1289"/>
      <c r="J5078" s="1289"/>
      <c r="K5078" s="1289"/>
      <c r="L5078" s="1289"/>
      <c r="M5078" s="737"/>
    </row>
    <row r="5079" spans="1:13" s="503" customFormat="1" ht="15">
      <c r="A5079" s="726"/>
      <c r="B5079" s="1286"/>
      <c r="C5079" s="689"/>
      <c r="D5079" s="1287"/>
      <c r="E5079" s="1288"/>
      <c r="F5079" s="1289"/>
      <c r="G5079" s="1289"/>
      <c r="H5079" s="1289"/>
      <c r="I5079" s="1289"/>
      <c r="J5079" s="1289"/>
      <c r="K5079" s="1289"/>
      <c r="L5079" s="1289"/>
      <c r="M5079" s="737"/>
    </row>
    <row r="5080" spans="1:13" s="503" customFormat="1" ht="15">
      <c r="A5080" s="726"/>
      <c r="B5080" s="1286"/>
      <c r="C5080" s="689"/>
      <c r="D5080" s="1287"/>
      <c r="E5080" s="1288"/>
      <c r="F5080" s="1289"/>
      <c r="G5080" s="1289"/>
      <c r="H5080" s="1289"/>
      <c r="I5080" s="1289"/>
      <c r="J5080" s="1289"/>
      <c r="K5080" s="1289"/>
      <c r="L5080" s="1289"/>
      <c r="M5080" s="737"/>
    </row>
    <row r="5081" spans="1:13" s="503" customFormat="1" ht="15">
      <c r="A5081" s="726"/>
      <c r="B5081" s="1286"/>
      <c r="C5081" s="689"/>
      <c r="D5081" s="1287"/>
      <c r="E5081" s="1288"/>
      <c r="F5081" s="1289"/>
      <c r="G5081" s="1289"/>
      <c r="H5081" s="1289"/>
      <c r="I5081" s="1289"/>
      <c r="J5081" s="1289"/>
      <c r="K5081" s="1289"/>
      <c r="L5081" s="1289"/>
      <c r="M5081" s="737"/>
    </row>
    <row r="5082" spans="1:13" s="503" customFormat="1" ht="15" customHeight="1">
      <c r="A5082" s="1676" t="s">
        <v>907</v>
      </c>
      <c r="B5082" s="1676"/>
      <c r="C5082" s="1676"/>
      <c r="D5082" s="1676"/>
      <c r="E5082" s="1676"/>
      <c r="F5082" s="1676"/>
      <c r="G5082" s="1676"/>
      <c r="H5082" s="1676"/>
      <c r="I5082" s="1676"/>
      <c r="J5082" s="1676"/>
      <c r="K5082" s="1676"/>
      <c r="L5082" s="1676"/>
      <c r="M5082" s="1676"/>
    </row>
    <row r="5083" spans="1:13" s="503" customFormat="1" ht="15" customHeight="1">
      <c r="A5083" s="1697" t="s">
        <v>908</v>
      </c>
      <c r="B5083" s="1676"/>
      <c r="C5083" s="1676"/>
      <c r="D5083" s="1676"/>
      <c r="E5083" s="1676"/>
      <c r="F5083" s="1676"/>
      <c r="G5083" s="1676"/>
      <c r="H5083" s="1676"/>
      <c r="I5083" s="1676"/>
      <c r="J5083" s="1676"/>
      <c r="K5083" s="1676"/>
      <c r="L5083" s="1676"/>
      <c r="M5083" s="1676"/>
    </row>
    <row r="5084" spans="1:13" s="503" customFormat="1" ht="15">
      <c r="A5084" s="1655" t="s">
        <v>3468</v>
      </c>
      <c r="B5084" s="1655"/>
      <c r="C5084" s="1655"/>
      <c r="D5084" s="1655"/>
      <c r="E5084" s="1655"/>
      <c r="F5084" s="1655"/>
      <c r="G5084" s="1655"/>
      <c r="H5084" s="1655"/>
      <c r="I5084" s="1655"/>
      <c r="J5084" s="1655"/>
      <c r="K5084" s="1655"/>
      <c r="L5084" s="1655"/>
      <c r="M5084" s="738"/>
    </row>
    <row r="5085" spans="1:13" s="503" customFormat="1" ht="15">
      <c r="A5085" s="1690" t="s">
        <v>4045</v>
      </c>
      <c r="B5085" s="1690"/>
      <c r="C5085" s="1690"/>
      <c r="D5085" s="1690"/>
      <c r="E5085" s="1690"/>
      <c r="F5085" s="1690"/>
      <c r="G5085" s="1690"/>
      <c r="H5085" s="1690"/>
      <c r="I5085" s="1690"/>
      <c r="J5085" s="1690"/>
      <c r="K5085" s="1690"/>
      <c r="L5085" s="1690"/>
      <c r="M5085" s="738"/>
    </row>
    <row r="5086" spans="1:13" s="503" customFormat="1" ht="15">
      <c r="A5086" s="1664" t="s">
        <v>4046</v>
      </c>
      <c r="B5086" s="1664"/>
      <c r="C5086" s="1664"/>
      <c r="D5086" s="1664"/>
      <c r="E5086" s="1664"/>
      <c r="F5086" s="1664"/>
      <c r="G5086" s="1664"/>
      <c r="H5086" s="1664"/>
      <c r="I5086" s="1664"/>
      <c r="J5086" s="1664"/>
      <c r="K5086" s="1664"/>
      <c r="L5086" s="1664"/>
      <c r="M5086" s="738"/>
    </row>
    <row r="5087" spans="1:13" s="503" customFormat="1" ht="15">
      <c r="A5087" s="620" t="s">
        <v>910</v>
      </c>
      <c r="B5087" s="621" t="s">
        <v>1029</v>
      </c>
      <c r="C5087" s="620" t="s">
        <v>1030</v>
      </c>
      <c r="D5087" s="620" t="s">
        <v>1030</v>
      </c>
      <c r="E5087" s="620" t="s">
        <v>1031</v>
      </c>
      <c r="F5087" s="1657" t="s">
        <v>1032</v>
      </c>
      <c r="G5087" s="1658"/>
      <c r="H5087" s="622" t="s">
        <v>1033</v>
      </c>
      <c r="I5087" s="623" t="s">
        <v>1034</v>
      </c>
      <c r="J5087" s="620" t="s">
        <v>1035</v>
      </c>
      <c r="K5087" s="620" t="s">
        <v>1036</v>
      </c>
      <c r="L5087" s="620" t="s">
        <v>1037</v>
      </c>
      <c r="M5087" s="624" t="s">
        <v>1038</v>
      </c>
    </row>
    <row r="5088" spans="1:13" s="503" customFormat="1" ht="15">
      <c r="A5088" s="625"/>
      <c r="B5088" s="626" t="s">
        <v>1039</v>
      </c>
      <c r="C5088" s="625" t="s">
        <v>1040</v>
      </c>
      <c r="D5088" s="625" t="s">
        <v>1041</v>
      </c>
      <c r="E5088" s="625" t="s">
        <v>1042</v>
      </c>
      <c r="F5088" s="1659" t="s">
        <v>1043</v>
      </c>
      <c r="G5088" s="1660"/>
      <c r="H5088" s="627" t="s">
        <v>1044</v>
      </c>
      <c r="I5088" s="625" t="s">
        <v>6</v>
      </c>
      <c r="J5088" s="628" t="s">
        <v>1045</v>
      </c>
      <c r="K5088" s="629" t="s">
        <v>1046</v>
      </c>
      <c r="L5088" s="625" t="s">
        <v>1047</v>
      </c>
      <c r="M5088" s="628" t="s">
        <v>1048</v>
      </c>
    </row>
    <row r="5089" spans="1:13" s="503" customFormat="1" ht="15">
      <c r="A5089" s="625"/>
      <c r="B5089" s="626" t="s">
        <v>1049</v>
      </c>
      <c r="C5089" s="625"/>
      <c r="D5089" s="625"/>
      <c r="E5089" s="625"/>
      <c r="F5089" s="630" t="s">
        <v>1050</v>
      </c>
      <c r="G5089" s="630" t="s">
        <v>1051</v>
      </c>
      <c r="H5089" s="631" t="s">
        <v>1052</v>
      </c>
      <c r="I5089" s="629" t="s">
        <v>1053</v>
      </c>
      <c r="J5089" s="625" t="s">
        <v>6</v>
      </c>
      <c r="K5089" s="629"/>
      <c r="L5089" s="625" t="s">
        <v>1054</v>
      </c>
      <c r="M5089" s="632"/>
    </row>
    <row r="5090" spans="1:13" s="503" customFormat="1" ht="15">
      <c r="A5090" s="625"/>
      <c r="B5090" s="626"/>
      <c r="C5090" s="625"/>
      <c r="D5090" s="625"/>
      <c r="E5090" s="625"/>
      <c r="F5090" s="633" t="s">
        <v>1055</v>
      </c>
      <c r="G5090" s="634" t="s">
        <v>1055</v>
      </c>
      <c r="H5090" s="628" t="s">
        <v>1056</v>
      </c>
      <c r="I5090" s="629" t="s">
        <v>1057</v>
      </c>
      <c r="J5090" s="625" t="s">
        <v>1058</v>
      </c>
      <c r="K5090" s="635"/>
      <c r="L5090" s="636" t="s">
        <v>1059</v>
      </c>
      <c r="M5090" s="632"/>
    </row>
    <row r="5091" spans="1:13" s="503" customFormat="1" ht="51">
      <c r="A5091" s="693">
        <v>1</v>
      </c>
      <c r="B5091" s="693" t="s">
        <v>4047</v>
      </c>
      <c r="C5091" s="695" t="s">
        <v>4048</v>
      </c>
      <c r="D5091" s="695" t="s">
        <v>4049</v>
      </c>
      <c r="E5091" s="695" t="s">
        <v>4050</v>
      </c>
      <c r="F5091" s="721">
        <v>79</v>
      </c>
      <c r="G5091" s="721"/>
      <c r="H5091" s="721">
        <v>65</v>
      </c>
      <c r="I5091" s="721">
        <v>120</v>
      </c>
      <c r="J5091" s="721">
        <v>130</v>
      </c>
      <c r="K5091" s="721"/>
      <c r="L5091" s="721"/>
      <c r="M5091" s="693" t="s">
        <v>4051</v>
      </c>
    </row>
    <row r="5092" spans="1:13" s="503" customFormat="1" ht="15">
      <c r="A5092" s="693"/>
      <c r="B5092" s="1382"/>
      <c r="C5092" s="693"/>
      <c r="D5092" s="693"/>
      <c r="E5092" s="695"/>
      <c r="F5092" s="721"/>
      <c r="G5092" s="721"/>
      <c r="H5092" s="721"/>
      <c r="I5092" s="721"/>
      <c r="J5092" s="721"/>
      <c r="K5092" s="721"/>
      <c r="L5092" s="721"/>
      <c r="M5092" s="693"/>
    </row>
    <row r="5093" spans="1:13" s="503" customFormat="1" ht="15.75" thickBot="1">
      <c r="A5093" s="1383"/>
      <c r="B5093" s="1330"/>
      <c r="C5093" s="1330" t="s">
        <v>6</v>
      </c>
      <c r="D5093" s="1330"/>
      <c r="E5093" s="1330"/>
      <c r="F5093" s="1384">
        <f t="shared" ref="F5093:K5093" si="49">SUM(F5091:F5092)</f>
        <v>79</v>
      </c>
      <c r="G5093" s="1384">
        <f t="shared" si="49"/>
        <v>0</v>
      </c>
      <c r="H5093" s="1384">
        <f t="shared" si="49"/>
        <v>65</v>
      </c>
      <c r="I5093" s="1384">
        <f t="shared" si="49"/>
        <v>120</v>
      </c>
      <c r="J5093" s="1384">
        <f t="shared" si="49"/>
        <v>130</v>
      </c>
      <c r="K5093" s="1384">
        <f t="shared" si="49"/>
        <v>0</v>
      </c>
      <c r="L5093" s="1384"/>
      <c r="M5093" s="1385"/>
    </row>
    <row r="5094" spans="1:13" s="503" customFormat="1" ht="15">
      <c r="A5094" s="595"/>
      <c r="B5094" s="595"/>
      <c r="C5094" s="595"/>
      <c r="D5094" s="595"/>
      <c r="E5094" s="595"/>
      <c r="F5094" s="1011"/>
      <c r="G5094" s="1011"/>
      <c r="H5094" s="1011"/>
      <c r="I5094" s="1011"/>
      <c r="J5094" s="1011"/>
      <c r="K5094" s="1011"/>
      <c r="L5094" s="1011"/>
      <c r="M5094" s="595"/>
    </row>
    <row r="5095" spans="1:13" s="503" customFormat="1" ht="15">
      <c r="A5095" s="595"/>
      <c r="B5095" s="595"/>
      <c r="C5095" s="595"/>
      <c r="D5095" s="595"/>
      <c r="E5095" s="595"/>
      <c r="F5095" s="1011"/>
      <c r="G5095" s="1011"/>
      <c r="H5095" s="1011"/>
      <c r="I5095" s="1011"/>
      <c r="J5095" s="1011"/>
      <c r="K5095" s="1011"/>
      <c r="L5095" s="1011"/>
      <c r="M5095" s="595"/>
    </row>
    <row r="5096" spans="1:13" s="503" customFormat="1" ht="15">
      <c r="A5096" s="595"/>
      <c r="B5096" s="595"/>
      <c r="C5096" s="595"/>
      <c r="D5096" s="595"/>
      <c r="E5096" s="595"/>
      <c r="F5096" s="1011"/>
      <c r="G5096" s="1011"/>
      <c r="H5096" s="1011"/>
      <c r="I5096" s="1011"/>
      <c r="J5096" s="1011"/>
      <c r="K5096" s="1011"/>
      <c r="L5096" s="1011"/>
      <c r="M5096" s="595"/>
    </row>
    <row r="5097" spans="1:13" s="503" customFormat="1" ht="15">
      <c r="A5097" s="595"/>
      <c r="B5097" s="595"/>
      <c r="C5097" s="595"/>
      <c r="D5097" s="595"/>
      <c r="E5097" s="595"/>
      <c r="F5097" s="1011"/>
      <c r="G5097" s="1011"/>
      <c r="H5097" s="1011"/>
      <c r="I5097" s="1011"/>
      <c r="J5097" s="1011"/>
      <c r="K5097" s="1011"/>
      <c r="L5097" s="1011"/>
      <c r="M5097" s="595"/>
    </row>
    <row r="5098" spans="1:13" s="503" customFormat="1" ht="15">
      <c r="A5098" s="595"/>
      <c r="B5098" s="595"/>
      <c r="C5098" s="595"/>
      <c r="D5098" s="595"/>
      <c r="E5098" s="595"/>
      <c r="F5098" s="1011"/>
      <c r="G5098" s="1011"/>
      <c r="H5098" s="1011"/>
      <c r="I5098" s="1011"/>
      <c r="J5098" s="1011"/>
      <c r="K5098" s="1011"/>
      <c r="L5098" s="1011"/>
      <c r="M5098" s="595"/>
    </row>
    <row r="5099" spans="1:13" s="503" customFormat="1" ht="15">
      <c r="A5099" s="595"/>
      <c r="B5099" s="595"/>
      <c r="C5099" s="595"/>
      <c r="D5099" s="595"/>
      <c r="E5099" s="595"/>
      <c r="F5099" s="1011"/>
      <c r="G5099" s="1011"/>
      <c r="H5099" s="1011"/>
      <c r="I5099" s="1011"/>
      <c r="J5099" s="1011"/>
      <c r="K5099" s="1011"/>
      <c r="L5099" s="1011"/>
      <c r="M5099" s="595"/>
    </row>
    <row r="5100" spans="1:13" s="503" customFormat="1" ht="15">
      <c r="A5100" s="595"/>
      <c r="B5100" s="595"/>
      <c r="C5100" s="595"/>
      <c r="D5100" s="595"/>
      <c r="E5100" s="595"/>
      <c r="F5100" s="1011"/>
      <c r="G5100" s="1011"/>
      <c r="H5100" s="1011"/>
      <c r="I5100" s="1011"/>
      <c r="J5100" s="1011"/>
      <c r="K5100" s="1011"/>
      <c r="L5100" s="1011"/>
      <c r="M5100" s="595"/>
    </row>
    <row r="5101" spans="1:13" s="503" customFormat="1" ht="15">
      <c r="A5101" s="595"/>
      <c r="B5101" s="595"/>
      <c r="C5101" s="595"/>
      <c r="D5101" s="595"/>
      <c r="E5101" s="595"/>
      <c r="F5101" s="1011"/>
      <c r="G5101" s="1011"/>
      <c r="H5101" s="1011"/>
      <c r="I5101" s="1011"/>
      <c r="J5101" s="1011"/>
      <c r="K5101" s="1011"/>
      <c r="L5101" s="1011"/>
      <c r="M5101" s="595"/>
    </row>
    <row r="5102" spans="1:13" s="503" customFormat="1" ht="15">
      <c r="A5102" s="595"/>
      <c r="B5102" s="595"/>
      <c r="C5102" s="595"/>
      <c r="D5102" s="595"/>
      <c r="E5102" s="595"/>
      <c r="F5102" s="1011"/>
      <c r="G5102" s="1011"/>
      <c r="H5102" s="1011"/>
      <c r="I5102" s="1011"/>
      <c r="J5102" s="1011"/>
      <c r="K5102" s="1011"/>
      <c r="L5102" s="1011"/>
      <c r="M5102" s="595"/>
    </row>
    <row r="5103" spans="1:13" s="503" customFormat="1" ht="15">
      <c r="A5103" s="595"/>
      <c r="B5103" s="595"/>
      <c r="C5103" s="595"/>
      <c r="D5103" s="595"/>
      <c r="E5103" s="595"/>
      <c r="F5103" s="1011"/>
      <c r="G5103" s="1011"/>
      <c r="H5103" s="1011"/>
      <c r="I5103" s="1011"/>
      <c r="J5103" s="1011"/>
      <c r="K5103" s="1011"/>
      <c r="L5103" s="1011"/>
      <c r="M5103" s="595"/>
    </row>
    <row r="5104" spans="1:13" s="503" customFormat="1" ht="15">
      <c r="A5104" s="595"/>
      <c r="B5104" s="595"/>
      <c r="C5104" s="595"/>
      <c r="D5104" s="595"/>
      <c r="E5104" s="595"/>
      <c r="F5104" s="1011"/>
      <c r="G5104" s="1011"/>
      <c r="H5104" s="1011"/>
      <c r="I5104" s="1011"/>
      <c r="J5104" s="1011"/>
      <c r="K5104" s="1011"/>
      <c r="L5104" s="1011"/>
      <c r="M5104" s="595"/>
    </row>
    <row r="5105" spans="1:13" s="503" customFormat="1" ht="15">
      <c r="A5105" s="595"/>
      <c r="B5105" s="595"/>
      <c r="C5105" s="595"/>
      <c r="D5105" s="595"/>
      <c r="E5105" s="595"/>
      <c r="F5105" s="1011"/>
      <c r="G5105" s="1011"/>
      <c r="H5105" s="1011"/>
      <c r="I5105" s="1011"/>
      <c r="J5105" s="1011"/>
      <c r="K5105" s="1011"/>
      <c r="L5105" s="1011"/>
      <c r="M5105" s="595"/>
    </row>
    <row r="5106" spans="1:13" s="503" customFormat="1" ht="15">
      <c r="A5106" s="595"/>
      <c r="B5106" s="595"/>
      <c r="C5106" s="595"/>
      <c r="D5106" s="595"/>
      <c r="E5106" s="595"/>
      <c r="F5106" s="1011"/>
      <c r="G5106" s="1011"/>
      <c r="H5106" s="1011"/>
      <c r="I5106" s="1011"/>
      <c r="J5106" s="1011"/>
      <c r="K5106" s="1011"/>
      <c r="L5106" s="1011"/>
      <c r="M5106" s="595"/>
    </row>
    <row r="5107" spans="1:13" s="503" customFormat="1" ht="15">
      <c r="A5107" s="595"/>
      <c r="B5107" s="595"/>
      <c r="C5107" s="595"/>
      <c r="D5107" s="595"/>
      <c r="E5107" s="595"/>
      <c r="F5107" s="1011"/>
      <c r="G5107" s="1011"/>
      <c r="H5107" s="1011"/>
      <c r="I5107" s="1011"/>
      <c r="J5107" s="1011"/>
      <c r="K5107" s="1011"/>
      <c r="L5107" s="1011"/>
      <c r="M5107" s="595"/>
    </row>
    <row r="5108" spans="1:13" s="503" customFormat="1" ht="15">
      <c r="A5108" s="595"/>
      <c r="B5108" s="595"/>
      <c r="C5108" s="595"/>
      <c r="D5108" s="595"/>
      <c r="E5108" s="595"/>
      <c r="F5108" s="1011"/>
      <c r="G5108" s="1011"/>
      <c r="H5108" s="1011"/>
      <c r="I5108" s="1011"/>
      <c r="J5108" s="1011"/>
      <c r="K5108" s="1011"/>
      <c r="L5108" s="1011"/>
      <c r="M5108" s="595"/>
    </row>
    <row r="5109" spans="1:13" s="503" customFormat="1" ht="15">
      <c r="A5109" s="595"/>
      <c r="B5109" s="595"/>
      <c r="C5109" s="595"/>
      <c r="D5109" s="595"/>
      <c r="E5109" s="595"/>
      <c r="F5109" s="1011"/>
      <c r="G5109" s="1011"/>
      <c r="H5109" s="1011"/>
      <c r="I5109" s="1011"/>
      <c r="J5109" s="1011"/>
      <c r="K5109" s="1011"/>
      <c r="L5109" s="1011"/>
      <c r="M5109" s="595"/>
    </row>
    <row r="5110" spans="1:13" s="503" customFormat="1" ht="15">
      <c r="A5110" s="595"/>
      <c r="B5110" s="595"/>
      <c r="C5110" s="595"/>
      <c r="D5110" s="595"/>
      <c r="E5110" s="595"/>
      <c r="F5110" s="1011"/>
      <c r="G5110" s="1011"/>
      <c r="H5110" s="1011"/>
      <c r="I5110" s="1011"/>
      <c r="J5110" s="1011"/>
      <c r="K5110" s="1011"/>
      <c r="L5110" s="1011"/>
      <c r="M5110" s="595"/>
    </row>
    <row r="5111" spans="1:13" s="503" customFormat="1" ht="15">
      <c r="A5111" s="595"/>
      <c r="B5111" s="595"/>
      <c r="C5111" s="595"/>
      <c r="D5111" s="595"/>
      <c r="E5111" s="595"/>
      <c r="F5111" s="1011"/>
      <c r="G5111" s="1011"/>
      <c r="H5111" s="1011"/>
      <c r="I5111" s="1011"/>
      <c r="J5111" s="1011"/>
      <c r="K5111" s="1011"/>
      <c r="L5111" s="1011"/>
      <c r="M5111" s="595"/>
    </row>
    <row r="5112" spans="1:13" s="503" customFormat="1" ht="15">
      <c r="A5112" s="595"/>
      <c r="B5112" s="595"/>
      <c r="C5112" s="595"/>
      <c r="D5112" s="595"/>
      <c r="E5112" s="595"/>
      <c r="F5112" s="1011"/>
      <c r="G5112" s="1011"/>
      <c r="H5112" s="1011"/>
      <c r="I5112" s="1011"/>
      <c r="J5112" s="1011"/>
      <c r="K5112" s="1011"/>
      <c r="L5112" s="1011"/>
      <c r="M5112" s="595"/>
    </row>
    <row r="5113" spans="1:13" s="503" customFormat="1" ht="15">
      <c r="A5113" s="595"/>
      <c r="B5113" s="595"/>
      <c r="C5113" s="595"/>
      <c r="D5113" s="595"/>
      <c r="E5113" s="595"/>
      <c r="F5113" s="1011"/>
      <c r="G5113" s="1011"/>
      <c r="H5113" s="1011"/>
      <c r="I5113" s="1011"/>
      <c r="J5113" s="1011"/>
      <c r="K5113" s="1011"/>
      <c r="L5113" s="1011"/>
      <c r="M5113" s="595"/>
    </row>
    <row r="5114" spans="1:13" s="503" customFormat="1" ht="15">
      <c r="A5114" s="595"/>
      <c r="B5114" s="595"/>
      <c r="C5114" s="595"/>
      <c r="D5114" s="595"/>
      <c r="E5114" s="595"/>
      <c r="F5114" s="1011"/>
      <c r="G5114" s="1011"/>
      <c r="H5114" s="1011"/>
      <c r="I5114" s="1011"/>
      <c r="J5114" s="1011"/>
      <c r="K5114" s="1011"/>
      <c r="L5114" s="1011"/>
      <c r="M5114" s="595"/>
    </row>
    <row r="5115" spans="1:13" s="503" customFormat="1" ht="15">
      <c r="A5115" s="595"/>
      <c r="B5115" s="595"/>
      <c r="C5115" s="595"/>
      <c r="D5115" s="595"/>
      <c r="E5115" s="595"/>
      <c r="F5115" s="1011"/>
      <c r="G5115" s="1011"/>
      <c r="H5115" s="1011"/>
      <c r="I5115" s="1011"/>
      <c r="J5115" s="1011"/>
      <c r="K5115" s="1011"/>
      <c r="L5115" s="1011"/>
      <c r="M5115" s="595"/>
    </row>
    <row r="5116" spans="1:13" s="503" customFormat="1" ht="15">
      <c r="A5116" s="595"/>
      <c r="B5116" s="595"/>
      <c r="C5116" s="595"/>
      <c r="D5116" s="595"/>
      <c r="E5116" s="595"/>
      <c r="F5116" s="1011"/>
      <c r="G5116" s="1011"/>
      <c r="H5116" s="1011"/>
      <c r="I5116" s="1011"/>
      <c r="J5116" s="1011"/>
      <c r="K5116" s="1011"/>
      <c r="L5116" s="1011"/>
      <c r="M5116" s="595"/>
    </row>
    <row r="5117" spans="1:13" s="503" customFormat="1" ht="15">
      <c r="A5117" s="595"/>
      <c r="B5117" s="595"/>
      <c r="C5117" s="595"/>
      <c r="D5117" s="595"/>
      <c r="E5117" s="595"/>
      <c r="F5117" s="1011"/>
      <c r="G5117" s="1011"/>
      <c r="H5117" s="1011"/>
      <c r="I5117" s="1011"/>
      <c r="J5117" s="1011"/>
      <c r="K5117" s="1011"/>
      <c r="L5117" s="1011"/>
      <c r="M5117" s="595"/>
    </row>
    <row r="5118" spans="1:13" s="503" customFormat="1" ht="15" customHeight="1">
      <c r="A5118" s="1701" t="s">
        <v>907</v>
      </c>
      <c r="B5118" s="1701"/>
      <c r="C5118" s="1701"/>
      <c r="D5118" s="1701"/>
      <c r="E5118" s="1701"/>
      <c r="F5118" s="1701"/>
      <c r="G5118" s="1701"/>
      <c r="H5118" s="1701"/>
      <c r="I5118" s="1701"/>
      <c r="J5118" s="1701"/>
      <c r="K5118" s="1701"/>
      <c r="L5118" s="1701"/>
      <c r="M5118" s="1701"/>
    </row>
    <row r="5119" spans="1:13" s="503" customFormat="1" ht="15" customHeight="1">
      <c r="A5119" s="1665" t="s">
        <v>908</v>
      </c>
      <c r="B5119" s="1665"/>
      <c r="C5119" s="1665"/>
      <c r="D5119" s="1665"/>
      <c r="E5119" s="1665"/>
      <c r="F5119" s="1665"/>
      <c r="G5119" s="1665"/>
      <c r="H5119" s="1665"/>
      <c r="I5119" s="1665"/>
      <c r="J5119" s="1665"/>
      <c r="K5119" s="1665"/>
      <c r="L5119" s="1665"/>
      <c r="M5119" s="1665"/>
    </row>
    <row r="5120" spans="1:13" s="503" customFormat="1" ht="15">
      <c r="A5120" s="1662" t="s">
        <v>4052</v>
      </c>
      <c r="B5120" s="1662"/>
      <c r="C5120" s="1662"/>
      <c r="D5120" s="1662"/>
      <c r="E5120" s="1662"/>
      <c r="F5120" s="1662"/>
      <c r="G5120" s="1662"/>
      <c r="H5120" s="1662"/>
      <c r="I5120" s="1662"/>
      <c r="J5120" s="1662"/>
      <c r="K5120" s="1662"/>
      <c r="L5120" s="1662"/>
      <c r="M5120" s="1069"/>
    </row>
    <row r="5121" spans="1:13" s="503" customFormat="1" ht="15">
      <c r="A5121" s="1663" t="s">
        <v>4053</v>
      </c>
      <c r="B5121" s="1663"/>
      <c r="C5121" s="1663"/>
      <c r="D5121" s="1663"/>
      <c r="E5121" s="1663"/>
      <c r="F5121" s="1663"/>
      <c r="G5121" s="1663"/>
      <c r="H5121" s="1663"/>
      <c r="I5121" s="1663"/>
      <c r="J5121" s="1663"/>
      <c r="K5121" s="1663"/>
      <c r="L5121" s="1663"/>
      <c r="M5121" s="1069"/>
    </row>
    <row r="5122" spans="1:13" s="503" customFormat="1" ht="15">
      <c r="A5122" s="1664" t="s">
        <v>4054</v>
      </c>
      <c r="B5122" s="1664"/>
      <c r="C5122" s="1664"/>
      <c r="D5122" s="1664"/>
      <c r="E5122" s="1664"/>
      <c r="F5122" s="1664"/>
      <c r="G5122" s="1664"/>
      <c r="H5122" s="1664"/>
      <c r="I5122" s="1664"/>
      <c r="J5122" s="1664"/>
      <c r="K5122" s="1664"/>
      <c r="L5122" s="1664"/>
      <c r="M5122" s="1069"/>
    </row>
    <row r="5123" spans="1:13" s="503" customFormat="1" ht="15">
      <c r="A5123" s="620" t="s">
        <v>910</v>
      </c>
      <c r="B5123" s="621" t="s">
        <v>1029</v>
      </c>
      <c r="C5123" s="620" t="s">
        <v>1030</v>
      </c>
      <c r="D5123" s="620" t="s">
        <v>1030</v>
      </c>
      <c r="E5123" s="620" t="s">
        <v>1031</v>
      </c>
      <c r="F5123" s="1657" t="s">
        <v>1032</v>
      </c>
      <c r="G5123" s="1658"/>
      <c r="H5123" s="622" t="s">
        <v>1033</v>
      </c>
      <c r="I5123" s="623" t="s">
        <v>1034</v>
      </c>
      <c r="J5123" s="620" t="s">
        <v>1035</v>
      </c>
      <c r="K5123" s="620" t="s">
        <v>1036</v>
      </c>
      <c r="L5123" s="620" t="s">
        <v>1037</v>
      </c>
      <c r="M5123" s="624" t="s">
        <v>1038</v>
      </c>
    </row>
    <row r="5124" spans="1:13" s="503" customFormat="1" ht="15">
      <c r="A5124" s="625"/>
      <c r="B5124" s="626" t="s">
        <v>1039</v>
      </c>
      <c r="C5124" s="625" t="s">
        <v>1040</v>
      </c>
      <c r="D5124" s="625" t="s">
        <v>1041</v>
      </c>
      <c r="E5124" s="625" t="s">
        <v>1042</v>
      </c>
      <c r="F5124" s="1659" t="s">
        <v>1043</v>
      </c>
      <c r="G5124" s="1660"/>
      <c r="H5124" s="627" t="s">
        <v>1044</v>
      </c>
      <c r="I5124" s="625" t="s">
        <v>6</v>
      </c>
      <c r="J5124" s="628" t="s">
        <v>1045</v>
      </c>
      <c r="K5124" s="629" t="s">
        <v>1046</v>
      </c>
      <c r="L5124" s="625" t="s">
        <v>1047</v>
      </c>
      <c r="M5124" s="628" t="s">
        <v>1048</v>
      </c>
    </row>
    <row r="5125" spans="1:13" s="503" customFormat="1" ht="15">
      <c r="A5125" s="625"/>
      <c r="B5125" s="626" t="s">
        <v>1049</v>
      </c>
      <c r="C5125" s="625"/>
      <c r="D5125" s="625"/>
      <c r="E5125" s="625"/>
      <c r="F5125" s="630" t="s">
        <v>1050</v>
      </c>
      <c r="G5125" s="630" t="s">
        <v>1051</v>
      </c>
      <c r="H5125" s="631" t="s">
        <v>1052</v>
      </c>
      <c r="I5125" s="629" t="s">
        <v>1053</v>
      </c>
      <c r="J5125" s="625" t="s">
        <v>6</v>
      </c>
      <c r="K5125" s="629"/>
      <c r="L5125" s="625" t="s">
        <v>1054</v>
      </c>
      <c r="M5125" s="632"/>
    </row>
    <row r="5126" spans="1:13" s="503" customFormat="1" ht="15">
      <c r="A5126" s="625"/>
      <c r="B5126" s="626"/>
      <c r="C5126" s="625"/>
      <c r="D5126" s="625"/>
      <c r="E5126" s="625"/>
      <c r="F5126" s="1024" t="s">
        <v>1055</v>
      </c>
      <c r="G5126" s="1025" t="s">
        <v>1055</v>
      </c>
      <c r="H5126" s="628" t="s">
        <v>1056</v>
      </c>
      <c r="I5126" s="629" t="s">
        <v>1057</v>
      </c>
      <c r="J5126" s="625" t="s">
        <v>1058</v>
      </c>
      <c r="K5126" s="635"/>
      <c r="L5126" s="636" t="s">
        <v>1059</v>
      </c>
      <c r="M5126" s="632"/>
    </row>
    <row r="5127" spans="1:13" s="503" customFormat="1" ht="51">
      <c r="A5127" s="693">
        <v>1</v>
      </c>
      <c r="B5127" s="693" t="s">
        <v>4055</v>
      </c>
      <c r="C5127" s="693" t="s">
        <v>1358</v>
      </c>
      <c r="D5127" s="693" t="s">
        <v>4056</v>
      </c>
      <c r="E5127" s="693" t="s">
        <v>4057</v>
      </c>
      <c r="F5127" s="721">
        <v>30</v>
      </c>
      <c r="G5127" s="721"/>
      <c r="H5127" s="721"/>
      <c r="I5127" s="721">
        <v>30</v>
      </c>
      <c r="J5127" s="721"/>
      <c r="K5127" s="721"/>
      <c r="L5127" s="696"/>
      <c r="M5127" s="693" t="s">
        <v>4058</v>
      </c>
    </row>
    <row r="5128" spans="1:13" s="503" customFormat="1" ht="51">
      <c r="A5128" s="693">
        <v>2</v>
      </c>
      <c r="B5128" s="739" t="s">
        <v>4059</v>
      </c>
      <c r="C5128" s="693" t="s">
        <v>4060</v>
      </c>
      <c r="D5128" s="693" t="s">
        <v>4061</v>
      </c>
      <c r="E5128" s="693" t="s">
        <v>4057</v>
      </c>
      <c r="F5128" s="721">
        <v>50</v>
      </c>
      <c r="G5128" s="721"/>
      <c r="H5128" s="721"/>
      <c r="I5128" s="721">
        <v>50</v>
      </c>
      <c r="J5128" s="721"/>
      <c r="K5128" s="721"/>
      <c r="L5128" s="696"/>
      <c r="M5128" s="693" t="s">
        <v>4062</v>
      </c>
    </row>
    <row r="5129" spans="1:13" s="503" customFormat="1" ht="51">
      <c r="A5129" s="693">
        <v>3</v>
      </c>
      <c r="B5129" s="739" t="s">
        <v>4055</v>
      </c>
      <c r="C5129" s="693" t="s">
        <v>4063</v>
      </c>
      <c r="D5129" s="693" t="s">
        <v>4064</v>
      </c>
      <c r="E5129" s="693" t="s">
        <v>4057</v>
      </c>
      <c r="F5129" s="721">
        <v>150</v>
      </c>
      <c r="G5129" s="721"/>
      <c r="H5129" s="721"/>
      <c r="I5129" s="721">
        <v>150</v>
      </c>
      <c r="J5129" s="721"/>
      <c r="K5129" s="721"/>
      <c r="L5129" s="696"/>
      <c r="M5129" s="693" t="s">
        <v>4065</v>
      </c>
    </row>
    <row r="5130" spans="1:13" s="503" customFormat="1" ht="51">
      <c r="A5130" s="693">
        <v>4</v>
      </c>
      <c r="B5130" s="739" t="s">
        <v>4066</v>
      </c>
      <c r="C5130" s="693" t="s">
        <v>4067</v>
      </c>
      <c r="D5130" s="693" t="s">
        <v>4068</v>
      </c>
      <c r="E5130" s="693" t="s">
        <v>4057</v>
      </c>
      <c r="F5130" s="721">
        <v>200</v>
      </c>
      <c r="G5130" s="721"/>
      <c r="H5130" s="721">
        <v>200</v>
      </c>
      <c r="I5130" s="721">
        <v>400</v>
      </c>
      <c r="J5130" s="721">
        <v>500</v>
      </c>
      <c r="K5130" s="721">
        <v>100</v>
      </c>
      <c r="L5130" s="696"/>
      <c r="M5130" s="693" t="s">
        <v>4069</v>
      </c>
    </row>
    <row r="5131" spans="1:13" s="503" customFormat="1" ht="51">
      <c r="A5131" s="693">
        <v>5</v>
      </c>
      <c r="B5131" s="739" t="s">
        <v>4070</v>
      </c>
      <c r="C5131" s="693" t="s">
        <v>4071</v>
      </c>
      <c r="D5131" s="693" t="s">
        <v>4072</v>
      </c>
      <c r="E5131" s="693" t="s">
        <v>2385</v>
      </c>
      <c r="F5131" s="721">
        <v>5</v>
      </c>
      <c r="G5131" s="721"/>
      <c r="H5131" s="721" t="s">
        <v>1273</v>
      </c>
      <c r="I5131" s="721">
        <v>5</v>
      </c>
      <c r="J5131" s="721">
        <v>12</v>
      </c>
      <c r="K5131" s="721">
        <v>2</v>
      </c>
      <c r="L5131" s="696"/>
      <c r="M5131" s="693" t="s">
        <v>4073</v>
      </c>
    </row>
    <row r="5132" spans="1:13" s="503" customFormat="1" ht="51">
      <c r="A5132" s="693">
        <v>6</v>
      </c>
      <c r="B5132" s="739" t="s">
        <v>4074</v>
      </c>
      <c r="C5132" s="693" t="s">
        <v>4041</v>
      </c>
      <c r="D5132" s="693" t="s">
        <v>4075</v>
      </c>
      <c r="E5132" s="693" t="s">
        <v>4076</v>
      </c>
      <c r="F5132" s="721">
        <v>10</v>
      </c>
      <c r="G5132" s="721"/>
      <c r="H5132" s="721"/>
      <c r="I5132" s="721">
        <v>10</v>
      </c>
      <c r="J5132" s="721"/>
      <c r="K5132" s="721"/>
      <c r="L5132" s="696"/>
      <c r="M5132" s="693" t="s">
        <v>4077</v>
      </c>
    </row>
    <row r="5133" spans="1:13" s="503" customFormat="1" ht="51">
      <c r="A5133" s="739">
        <v>7</v>
      </c>
      <c r="B5133" s="739" t="s">
        <v>4078</v>
      </c>
      <c r="C5133" s="739" t="s">
        <v>1224</v>
      </c>
      <c r="D5133" s="693" t="s">
        <v>4079</v>
      </c>
      <c r="E5133" s="693" t="s">
        <v>2385</v>
      </c>
      <c r="F5133" s="721">
        <v>10</v>
      </c>
      <c r="G5133" s="721"/>
      <c r="H5133" s="721">
        <v>10</v>
      </c>
      <c r="I5133" s="721">
        <v>10</v>
      </c>
      <c r="J5133" s="721">
        <v>1.5</v>
      </c>
      <c r="K5133" s="721">
        <v>2.5</v>
      </c>
      <c r="L5133" s="696">
        <v>1</v>
      </c>
      <c r="M5133" s="693" t="s">
        <v>1988</v>
      </c>
    </row>
    <row r="5134" spans="1:13" s="503" customFormat="1" ht="25.5">
      <c r="A5134" s="743"/>
      <c r="B5134" s="743"/>
      <c r="C5134" s="743"/>
      <c r="D5134" s="743" t="s">
        <v>4080</v>
      </c>
      <c r="E5134" s="743" t="s">
        <v>4081</v>
      </c>
      <c r="F5134" s="822">
        <v>5</v>
      </c>
      <c r="G5134" s="822"/>
      <c r="H5134" s="822"/>
      <c r="I5134" s="822">
        <v>5</v>
      </c>
      <c r="J5134" s="822"/>
      <c r="K5134" s="822"/>
      <c r="L5134" s="907"/>
      <c r="M5134" s="743" t="s">
        <v>4082</v>
      </c>
    </row>
    <row r="5135" spans="1:13" s="503" customFormat="1" ht="51">
      <c r="A5135" s="693">
        <v>8</v>
      </c>
      <c r="B5135" s="693" t="s">
        <v>4083</v>
      </c>
      <c r="C5135" s="693" t="s">
        <v>4084</v>
      </c>
      <c r="D5135" s="693" t="s">
        <v>4085</v>
      </c>
      <c r="E5135" s="693" t="s">
        <v>4086</v>
      </c>
      <c r="F5135" s="721">
        <v>8</v>
      </c>
      <c r="G5135" s="721"/>
      <c r="H5135" s="721"/>
      <c r="I5135" s="721">
        <v>8</v>
      </c>
      <c r="J5135" s="721">
        <v>25</v>
      </c>
      <c r="K5135" s="721">
        <v>13</v>
      </c>
      <c r="L5135" s="696"/>
      <c r="M5135" s="693" t="s">
        <v>4087</v>
      </c>
    </row>
    <row r="5136" spans="1:13" s="503" customFormat="1" ht="15">
      <c r="A5136" s="731"/>
      <c r="B5136" s="731"/>
      <c r="C5136" s="731"/>
      <c r="D5136" s="731"/>
      <c r="E5136" s="731"/>
      <c r="F5136" s="1386"/>
      <c r="G5136" s="1386"/>
      <c r="H5136" s="1386"/>
      <c r="I5136" s="1386"/>
      <c r="J5136" s="1386"/>
      <c r="K5136" s="1386"/>
      <c r="L5136" s="1387"/>
      <c r="M5136" s="731"/>
    </row>
    <row r="5137" spans="1:13" s="503" customFormat="1" ht="15">
      <c r="A5137" s="1701" t="s">
        <v>907</v>
      </c>
      <c r="B5137" s="1701"/>
      <c r="C5137" s="1701"/>
      <c r="D5137" s="1701"/>
      <c r="E5137" s="1701"/>
      <c r="F5137" s="1701"/>
      <c r="G5137" s="1701"/>
      <c r="H5137" s="1701"/>
      <c r="I5137" s="1701"/>
      <c r="J5137" s="1701"/>
      <c r="K5137" s="1701"/>
      <c r="L5137" s="1701"/>
      <c r="M5137" s="1701"/>
    </row>
    <row r="5138" spans="1:13" s="503" customFormat="1" ht="15" customHeight="1">
      <c r="A5138" s="1665" t="s">
        <v>908</v>
      </c>
      <c r="B5138" s="1665"/>
      <c r="C5138" s="1665"/>
      <c r="D5138" s="1665"/>
      <c r="E5138" s="1665"/>
      <c r="F5138" s="1665"/>
      <c r="G5138" s="1665"/>
      <c r="H5138" s="1665"/>
      <c r="I5138" s="1665"/>
      <c r="J5138" s="1665"/>
      <c r="K5138" s="1665"/>
      <c r="L5138" s="1665"/>
      <c r="M5138" s="1665"/>
    </row>
    <row r="5139" spans="1:13" s="503" customFormat="1" ht="15">
      <c r="A5139" s="1662" t="s">
        <v>4052</v>
      </c>
      <c r="B5139" s="1662"/>
      <c r="C5139" s="1662"/>
      <c r="D5139" s="1662"/>
      <c r="E5139" s="1662"/>
      <c r="F5139" s="1662"/>
      <c r="G5139" s="1662"/>
      <c r="H5139" s="1662"/>
      <c r="I5139" s="1662"/>
      <c r="J5139" s="1662"/>
      <c r="K5139" s="1662"/>
      <c r="L5139" s="1662"/>
      <c r="M5139" s="1069"/>
    </row>
    <row r="5140" spans="1:13" s="503" customFormat="1" ht="15">
      <c r="A5140" s="1663" t="s">
        <v>4053</v>
      </c>
      <c r="B5140" s="1663"/>
      <c r="C5140" s="1663"/>
      <c r="D5140" s="1663"/>
      <c r="E5140" s="1663"/>
      <c r="F5140" s="1663"/>
      <c r="G5140" s="1663"/>
      <c r="H5140" s="1663"/>
      <c r="I5140" s="1663"/>
      <c r="J5140" s="1663"/>
      <c r="K5140" s="1663"/>
      <c r="L5140" s="1663"/>
      <c r="M5140" s="1069"/>
    </row>
    <row r="5141" spans="1:13" s="503" customFormat="1" ht="15">
      <c r="A5141" s="1664" t="s">
        <v>4054</v>
      </c>
      <c r="B5141" s="1664"/>
      <c r="C5141" s="1664"/>
      <c r="D5141" s="1664"/>
      <c r="E5141" s="1664"/>
      <c r="F5141" s="1664"/>
      <c r="G5141" s="1664"/>
      <c r="H5141" s="1664"/>
      <c r="I5141" s="1664"/>
      <c r="J5141" s="1664"/>
      <c r="K5141" s="1664"/>
      <c r="L5141" s="1664"/>
      <c r="M5141" s="1069"/>
    </row>
    <row r="5142" spans="1:13" s="503" customFormat="1" ht="15">
      <c r="A5142" s="620" t="s">
        <v>910</v>
      </c>
      <c r="B5142" s="621" t="s">
        <v>1029</v>
      </c>
      <c r="C5142" s="620" t="s">
        <v>1030</v>
      </c>
      <c r="D5142" s="620" t="s">
        <v>1030</v>
      </c>
      <c r="E5142" s="620" t="s">
        <v>1031</v>
      </c>
      <c r="F5142" s="1657" t="s">
        <v>1032</v>
      </c>
      <c r="G5142" s="1658"/>
      <c r="H5142" s="622" t="s">
        <v>1033</v>
      </c>
      <c r="I5142" s="623" t="s">
        <v>1034</v>
      </c>
      <c r="J5142" s="620" t="s">
        <v>1035</v>
      </c>
      <c r="K5142" s="620" t="s">
        <v>1036</v>
      </c>
      <c r="L5142" s="620" t="s">
        <v>1037</v>
      </c>
      <c r="M5142" s="624" t="s">
        <v>1038</v>
      </c>
    </row>
    <row r="5143" spans="1:13" s="503" customFormat="1" ht="15">
      <c r="A5143" s="625"/>
      <c r="B5143" s="626" t="s">
        <v>1039</v>
      </c>
      <c r="C5143" s="625" t="s">
        <v>1040</v>
      </c>
      <c r="D5143" s="625" t="s">
        <v>1041</v>
      </c>
      <c r="E5143" s="625" t="s">
        <v>1042</v>
      </c>
      <c r="F5143" s="1659" t="s">
        <v>1043</v>
      </c>
      <c r="G5143" s="1660"/>
      <c r="H5143" s="627" t="s">
        <v>1044</v>
      </c>
      <c r="I5143" s="625" t="s">
        <v>6</v>
      </c>
      <c r="J5143" s="628" t="s">
        <v>1045</v>
      </c>
      <c r="K5143" s="629" t="s">
        <v>1046</v>
      </c>
      <c r="L5143" s="625" t="s">
        <v>1047</v>
      </c>
      <c r="M5143" s="628" t="s">
        <v>1048</v>
      </c>
    </row>
    <row r="5144" spans="1:13" s="503" customFormat="1" ht="15">
      <c r="A5144" s="625"/>
      <c r="B5144" s="626" t="s">
        <v>1049</v>
      </c>
      <c r="C5144" s="625"/>
      <c r="D5144" s="625"/>
      <c r="E5144" s="625"/>
      <c r="F5144" s="630" t="s">
        <v>1050</v>
      </c>
      <c r="G5144" s="630" t="s">
        <v>1051</v>
      </c>
      <c r="H5144" s="631" t="s">
        <v>1052</v>
      </c>
      <c r="I5144" s="629" t="s">
        <v>1053</v>
      </c>
      <c r="J5144" s="625" t="s">
        <v>6</v>
      </c>
      <c r="K5144" s="629"/>
      <c r="L5144" s="625" t="s">
        <v>1054</v>
      </c>
      <c r="M5144" s="632"/>
    </row>
    <row r="5145" spans="1:13" s="503" customFormat="1" ht="15">
      <c r="A5145" s="670"/>
      <c r="B5145" s="967"/>
      <c r="C5145" s="670"/>
      <c r="D5145" s="670"/>
      <c r="E5145" s="670"/>
      <c r="F5145" s="1024" t="s">
        <v>1055</v>
      </c>
      <c r="G5145" s="1025" t="s">
        <v>1055</v>
      </c>
      <c r="H5145" s="671" t="s">
        <v>1056</v>
      </c>
      <c r="I5145" s="1026" t="s">
        <v>1057</v>
      </c>
      <c r="J5145" s="670" t="s">
        <v>1058</v>
      </c>
      <c r="K5145" s="1027"/>
      <c r="L5145" s="1028" t="s">
        <v>1059</v>
      </c>
      <c r="M5145" s="1029"/>
    </row>
    <row r="5146" spans="1:13" s="503" customFormat="1" ht="51">
      <c r="A5146" s="693">
        <v>9</v>
      </c>
      <c r="B5146" s="739" t="s">
        <v>4083</v>
      </c>
      <c r="C5146" s="693" t="s">
        <v>3992</v>
      </c>
      <c r="D5146" s="693" t="s">
        <v>4088</v>
      </c>
      <c r="E5146" s="693" t="s">
        <v>4089</v>
      </c>
      <c r="F5146" s="721">
        <v>3</v>
      </c>
      <c r="G5146" s="721"/>
      <c r="H5146" s="721"/>
      <c r="I5146" s="721">
        <v>3</v>
      </c>
      <c r="J5146" s="721">
        <v>7</v>
      </c>
      <c r="K5146" s="721">
        <v>3.5</v>
      </c>
      <c r="L5146" s="696"/>
      <c r="M5146" s="693" t="s">
        <v>4090</v>
      </c>
    </row>
    <row r="5147" spans="1:13" s="503" customFormat="1" ht="51">
      <c r="A5147" s="693">
        <v>10</v>
      </c>
      <c r="B5147" s="739" t="s">
        <v>4091</v>
      </c>
      <c r="C5147" s="693" t="s">
        <v>3000</v>
      </c>
      <c r="D5147" s="693" t="s">
        <v>4092</v>
      </c>
      <c r="E5147" s="693" t="s">
        <v>4093</v>
      </c>
      <c r="F5147" s="721">
        <v>5</v>
      </c>
      <c r="G5147" s="721"/>
      <c r="H5147" s="721"/>
      <c r="I5147" s="721">
        <v>5</v>
      </c>
      <c r="J5147" s="721"/>
      <c r="K5147" s="721">
        <v>10</v>
      </c>
      <c r="L5147" s="696"/>
      <c r="M5147" s="693" t="s">
        <v>4094</v>
      </c>
    </row>
    <row r="5148" spans="1:13" s="503" customFormat="1" ht="51">
      <c r="A5148" s="693">
        <v>11</v>
      </c>
      <c r="B5148" s="693" t="s">
        <v>4095</v>
      </c>
      <c r="C5148" s="693" t="s">
        <v>4096</v>
      </c>
      <c r="D5148" s="693" t="s">
        <v>4097</v>
      </c>
      <c r="E5148" s="693" t="s">
        <v>4098</v>
      </c>
      <c r="F5148" s="721">
        <v>3</v>
      </c>
      <c r="G5148" s="721"/>
      <c r="H5148" s="721"/>
      <c r="I5148" s="721">
        <v>3</v>
      </c>
      <c r="J5148" s="721">
        <v>8</v>
      </c>
      <c r="K5148" s="721">
        <v>4</v>
      </c>
      <c r="L5148" s="696"/>
      <c r="M5148" s="693" t="s">
        <v>4099</v>
      </c>
    </row>
    <row r="5149" spans="1:13" s="503" customFormat="1" ht="51">
      <c r="A5149" s="693">
        <v>12</v>
      </c>
      <c r="B5149" s="739" t="s">
        <v>4100</v>
      </c>
      <c r="C5149" s="693" t="s">
        <v>4101</v>
      </c>
      <c r="D5149" s="693" t="s">
        <v>4102</v>
      </c>
      <c r="E5149" s="693" t="s">
        <v>4098</v>
      </c>
      <c r="F5149" s="721">
        <v>30</v>
      </c>
      <c r="G5149" s="721"/>
      <c r="H5149" s="721"/>
      <c r="I5149" s="721">
        <v>30</v>
      </c>
      <c r="J5149" s="721"/>
      <c r="K5149" s="721"/>
      <c r="L5149" s="696"/>
      <c r="M5149" s="693" t="s">
        <v>4103</v>
      </c>
    </row>
    <row r="5150" spans="1:13" s="503" customFormat="1" ht="38.25">
      <c r="A5150" s="739">
        <v>13</v>
      </c>
      <c r="B5150" s="1704" t="s">
        <v>4104</v>
      </c>
      <c r="C5150" s="739" t="s">
        <v>1270</v>
      </c>
      <c r="D5150" s="693" t="s">
        <v>4105</v>
      </c>
      <c r="E5150" s="693" t="s">
        <v>4106</v>
      </c>
      <c r="F5150" s="721">
        <v>30</v>
      </c>
      <c r="G5150" s="721"/>
      <c r="H5150" s="721"/>
      <c r="I5150" s="721">
        <v>30</v>
      </c>
      <c r="J5150" s="721"/>
      <c r="K5150" s="721"/>
      <c r="L5150" s="696"/>
      <c r="M5150" s="693" t="s">
        <v>4107</v>
      </c>
    </row>
    <row r="5151" spans="1:13" s="503" customFormat="1" ht="25.5">
      <c r="A5151" s="742"/>
      <c r="B5151" s="1705"/>
      <c r="C5151" s="742"/>
      <c r="D5151" s="693" t="s">
        <v>4108</v>
      </c>
      <c r="E5151" s="693" t="s">
        <v>4106</v>
      </c>
      <c r="F5151" s="721">
        <v>72</v>
      </c>
      <c r="G5151" s="721"/>
      <c r="H5151" s="721"/>
      <c r="I5151" s="721">
        <v>72</v>
      </c>
      <c r="J5151" s="721">
        <v>24</v>
      </c>
      <c r="K5151" s="721">
        <f t="shared" ref="K5151" si="50">SUM(F5151:J5151)</f>
        <v>168</v>
      </c>
      <c r="L5151" s="696"/>
      <c r="M5151" s="693" t="s">
        <v>4109</v>
      </c>
    </row>
    <row r="5152" spans="1:13" s="503" customFormat="1" ht="38.25">
      <c r="A5152" s="743"/>
      <c r="B5152" s="656"/>
      <c r="C5152" s="743"/>
      <c r="D5152" s="693" t="s">
        <v>4110</v>
      </c>
      <c r="E5152" s="693" t="s">
        <v>4111</v>
      </c>
      <c r="F5152" s="721">
        <v>8</v>
      </c>
      <c r="G5152" s="721"/>
      <c r="H5152" s="721"/>
      <c r="I5152" s="721">
        <v>8</v>
      </c>
      <c r="J5152" s="721"/>
      <c r="K5152" s="721">
        <f>SUM(F5152:J5152)</f>
        <v>16</v>
      </c>
      <c r="L5152" s="696"/>
      <c r="M5152" s="693" t="s">
        <v>4112</v>
      </c>
    </row>
    <row r="5153" spans="1:13" s="503" customFormat="1" ht="76.5">
      <c r="A5153" s="693">
        <v>14</v>
      </c>
      <c r="B5153" s="638" t="s">
        <v>4070</v>
      </c>
      <c r="C5153" s="693" t="s">
        <v>4113</v>
      </c>
      <c r="D5153" s="693" t="s">
        <v>4114</v>
      </c>
      <c r="E5153" s="693" t="s">
        <v>4115</v>
      </c>
      <c r="F5153" s="721">
        <v>3</v>
      </c>
      <c r="G5153" s="1388"/>
      <c r="H5153" s="721"/>
      <c r="I5153" s="721">
        <v>3</v>
      </c>
      <c r="J5153" s="721"/>
      <c r="K5153" s="721"/>
      <c r="L5153" s="696"/>
      <c r="M5153" s="701" t="s">
        <v>4116</v>
      </c>
    </row>
    <row r="5154" spans="1:13" s="503" customFormat="1" ht="63.75">
      <c r="A5154" s="739">
        <v>15</v>
      </c>
      <c r="B5154" s="739" t="s">
        <v>4070</v>
      </c>
      <c r="C5154" s="739" t="s">
        <v>4117</v>
      </c>
      <c r="D5154" s="693" t="s">
        <v>4118</v>
      </c>
      <c r="E5154" s="693" t="s">
        <v>4115</v>
      </c>
      <c r="F5154" s="721">
        <v>1</v>
      </c>
      <c r="G5154" s="721"/>
      <c r="H5154" s="721"/>
      <c r="I5154" s="721">
        <v>1</v>
      </c>
      <c r="J5154" s="721"/>
      <c r="K5154" s="721"/>
      <c r="L5154" s="696"/>
      <c r="M5154" s="701" t="s">
        <v>4119</v>
      </c>
    </row>
    <row r="5155" spans="1:13" s="503" customFormat="1" ht="15">
      <c r="A5155" s="1701" t="s">
        <v>907</v>
      </c>
      <c r="B5155" s="1701"/>
      <c r="C5155" s="1701"/>
      <c r="D5155" s="1701"/>
      <c r="E5155" s="1701"/>
      <c r="F5155" s="1701"/>
      <c r="G5155" s="1701"/>
      <c r="H5155" s="1701"/>
      <c r="I5155" s="1701"/>
      <c r="J5155" s="1701"/>
      <c r="K5155" s="1701"/>
      <c r="L5155" s="1701"/>
      <c r="M5155" s="1701"/>
    </row>
    <row r="5156" spans="1:13" s="503" customFormat="1" ht="15" customHeight="1">
      <c r="A5156" s="1665" t="s">
        <v>908</v>
      </c>
      <c r="B5156" s="1665"/>
      <c r="C5156" s="1665"/>
      <c r="D5156" s="1665"/>
      <c r="E5156" s="1665"/>
      <c r="F5156" s="1665"/>
      <c r="G5156" s="1665"/>
      <c r="H5156" s="1665"/>
      <c r="I5156" s="1665"/>
      <c r="J5156" s="1665"/>
      <c r="K5156" s="1665"/>
      <c r="L5156" s="1665"/>
      <c r="M5156" s="1665"/>
    </row>
    <row r="5157" spans="1:13" s="503" customFormat="1" ht="15">
      <c r="A5157" s="1662" t="s">
        <v>4052</v>
      </c>
      <c r="B5157" s="1662"/>
      <c r="C5157" s="1662"/>
      <c r="D5157" s="1662"/>
      <c r="E5157" s="1662"/>
      <c r="F5157" s="1662"/>
      <c r="G5157" s="1662"/>
      <c r="H5157" s="1662"/>
      <c r="I5157" s="1662"/>
      <c r="J5157" s="1662"/>
      <c r="K5157" s="1662"/>
      <c r="L5157" s="1662"/>
      <c r="M5157" s="1069"/>
    </row>
    <row r="5158" spans="1:13" s="503" customFormat="1" ht="15">
      <c r="A5158" s="1663" t="s">
        <v>4053</v>
      </c>
      <c r="B5158" s="1663"/>
      <c r="C5158" s="1663"/>
      <c r="D5158" s="1663"/>
      <c r="E5158" s="1663"/>
      <c r="F5158" s="1663"/>
      <c r="G5158" s="1663"/>
      <c r="H5158" s="1663"/>
      <c r="I5158" s="1663"/>
      <c r="J5158" s="1663"/>
      <c r="K5158" s="1663"/>
      <c r="L5158" s="1663"/>
      <c r="M5158" s="1069"/>
    </row>
    <row r="5159" spans="1:13" s="503" customFormat="1" ht="15">
      <c r="A5159" s="1664" t="s">
        <v>4054</v>
      </c>
      <c r="B5159" s="1664"/>
      <c r="C5159" s="1664"/>
      <c r="D5159" s="1664"/>
      <c r="E5159" s="1664"/>
      <c r="F5159" s="1664"/>
      <c r="G5159" s="1664"/>
      <c r="H5159" s="1664"/>
      <c r="I5159" s="1664"/>
      <c r="J5159" s="1664"/>
      <c r="K5159" s="1664"/>
      <c r="L5159" s="1664"/>
      <c r="M5159" s="1069"/>
    </row>
    <row r="5160" spans="1:13" s="503" customFormat="1" ht="15">
      <c r="A5160" s="620" t="s">
        <v>910</v>
      </c>
      <c r="B5160" s="621" t="s">
        <v>1029</v>
      </c>
      <c r="C5160" s="620" t="s">
        <v>1030</v>
      </c>
      <c r="D5160" s="620" t="s">
        <v>1030</v>
      </c>
      <c r="E5160" s="620" t="s">
        <v>1031</v>
      </c>
      <c r="F5160" s="1657" t="s">
        <v>1032</v>
      </c>
      <c r="G5160" s="1658"/>
      <c r="H5160" s="622" t="s">
        <v>1033</v>
      </c>
      <c r="I5160" s="623" t="s">
        <v>1034</v>
      </c>
      <c r="J5160" s="620" t="s">
        <v>1035</v>
      </c>
      <c r="K5160" s="620" t="s">
        <v>1036</v>
      </c>
      <c r="L5160" s="620" t="s">
        <v>1037</v>
      </c>
      <c r="M5160" s="624" t="s">
        <v>1038</v>
      </c>
    </row>
    <row r="5161" spans="1:13" s="503" customFormat="1" ht="15">
      <c r="A5161" s="625"/>
      <c r="B5161" s="626" t="s">
        <v>1039</v>
      </c>
      <c r="C5161" s="625" t="s">
        <v>1040</v>
      </c>
      <c r="D5161" s="625" t="s">
        <v>1041</v>
      </c>
      <c r="E5161" s="625" t="s">
        <v>1042</v>
      </c>
      <c r="F5161" s="1659" t="s">
        <v>1043</v>
      </c>
      <c r="G5161" s="1660"/>
      <c r="H5161" s="627" t="s">
        <v>1044</v>
      </c>
      <c r="I5161" s="625" t="s">
        <v>6</v>
      </c>
      <c r="J5161" s="628" t="s">
        <v>1045</v>
      </c>
      <c r="K5161" s="629" t="s">
        <v>1046</v>
      </c>
      <c r="L5161" s="625" t="s">
        <v>1047</v>
      </c>
      <c r="M5161" s="628" t="s">
        <v>1048</v>
      </c>
    </row>
    <row r="5162" spans="1:13" s="503" customFormat="1" ht="15">
      <c r="A5162" s="625"/>
      <c r="B5162" s="626" t="s">
        <v>1049</v>
      </c>
      <c r="C5162" s="625"/>
      <c r="D5162" s="625"/>
      <c r="E5162" s="625"/>
      <c r="F5162" s="630" t="s">
        <v>1050</v>
      </c>
      <c r="G5162" s="630" t="s">
        <v>1051</v>
      </c>
      <c r="H5162" s="631" t="s">
        <v>1052</v>
      </c>
      <c r="I5162" s="629" t="s">
        <v>1053</v>
      </c>
      <c r="J5162" s="625" t="s">
        <v>6</v>
      </c>
      <c r="K5162" s="629"/>
      <c r="L5162" s="625" t="s">
        <v>1054</v>
      </c>
      <c r="M5162" s="632"/>
    </row>
    <row r="5163" spans="1:13" s="503" customFormat="1" ht="15">
      <c r="A5163" s="670"/>
      <c r="B5163" s="967"/>
      <c r="C5163" s="670"/>
      <c r="D5163" s="670"/>
      <c r="E5163" s="670"/>
      <c r="F5163" s="1024" t="s">
        <v>1055</v>
      </c>
      <c r="G5163" s="1025" t="s">
        <v>1055</v>
      </c>
      <c r="H5163" s="671" t="s">
        <v>1056</v>
      </c>
      <c r="I5163" s="1026" t="s">
        <v>1057</v>
      </c>
      <c r="J5163" s="670" t="s">
        <v>1058</v>
      </c>
      <c r="K5163" s="1027"/>
      <c r="L5163" s="1028" t="s">
        <v>1059</v>
      </c>
      <c r="M5163" s="1029"/>
    </row>
    <row r="5164" spans="1:13" s="503" customFormat="1" ht="63.75">
      <c r="A5164" s="742"/>
      <c r="B5164" s="742"/>
      <c r="C5164" s="742"/>
      <c r="D5164" s="693" t="s">
        <v>4120</v>
      </c>
      <c r="E5164" s="693" t="s">
        <v>4121</v>
      </c>
      <c r="F5164" s="721">
        <v>2</v>
      </c>
      <c r="G5164" s="696"/>
      <c r="H5164" s="696"/>
      <c r="I5164" s="721">
        <v>2</v>
      </c>
      <c r="J5164" s="721"/>
      <c r="K5164" s="721"/>
      <c r="L5164" s="696"/>
      <c r="M5164" s="693" t="s">
        <v>4122</v>
      </c>
    </row>
    <row r="5165" spans="1:13" s="503" customFormat="1" ht="63.75">
      <c r="A5165" s="743"/>
      <c r="B5165" s="743"/>
      <c r="C5165" s="743"/>
      <c r="D5165" s="693" t="s">
        <v>4123</v>
      </c>
      <c r="E5165" s="693" t="s">
        <v>4124</v>
      </c>
      <c r="F5165" s="721">
        <v>2</v>
      </c>
      <c r="G5165" s="696"/>
      <c r="H5165" s="696"/>
      <c r="I5165" s="721">
        <v>2</v>
      </c>
      <c r="J5165" s="721">
        <v>3</v>
      </c>
      <c r="K5165" s="721"/>
      <c r="L5165" s="696"/>
      <c r="M5165" s="693" t="s">
        <v>4125</v>
      </c>
    </row>
    <row r="5166" spans="1:13" s="503" customFormat="1" ht="15">
      <c r="A5166" s="1389"/>
      <c r="B5166" s="1389"/>
      <c r="C5166" s="1389" t="s">
        <v>6</v>
      </c>
      <c r="D5166" s="1389"/>
      <c r="E5166" s="1389"/>
      <c r="F5166" s="1390">
        <f t="shared" ref="F5166:K5166" si="51">SUM(F5127:F5165)</f>
        <v>627</v>
      </c>
      <c r="G5166" s="1390">
        <f t="shared" si="51"/>
        <v>0</v>
      </c>
      <c r="H5166" s="1390">
        <f t="shared" si="51"/>
        <v>210</v>
      </c>
      <c r="I5166" s="1390">
        <f t="shared" si="51"/>
        <v>827</v>
      </c>
      <c r="J5166" s="1390">
        <f t="shared" si="51"/>
        <v>580.5</v>
      </c>
      <c r="K5166" s="1390">
        <f t="shared" si="51"/>
        <v>319</v>
      </c>
      <c r="L5166" s="1391"/>
      <c r="M5166" s="1391"/>
    </row>
    <row r="5167" spans="1:13" s="503" customFormat="1" ht="15">
      <c r="A5167" s="1392"/>
      <c r="B5167" s="1392"/>
      <c r="C5167" s="1392"/>
      <c r="D5167" s="1392"/>
      <c r="E5167" s="1392"/>
      <c r="F5167" s="1393"/>
      <c r="G5167" s="1393"/>
      <c r="H5167" s="1393"/>
      <c r="I5167" s="1393"/>
      <c r="J5167" s="1394"/>
      <c r="K5167" s="1394"/>
      <c r="L5167" s="1395"/>
      <c r="M5167" s="1395"/>
    </row>
    <row r="5168" spans="1:13" s="503" customFormat="1" ht="15">
      <c r="A5168" s="1392"/>
      <c r="B5168" s="1392"/>
      <c r="C5168" s="1392"/>
      <c r="D5168" s="1392"/>
      <c r="E5168" s="1392"/>
      <c r="F5168" s="1393"/>
      <c r="G5168" s="1393"/>
      <c r="H5168" s="1393"/>
      <c r="I5168" s="1393"/>
      <c r="J5168" s="1394"/>
      <c r="K5168" s="1394"/>
      <c r="L5168" s="1395"/>
      <c r="M5168" s="1395"/>
    </row>
    <row r="5169" spans="1:13" s="503" customFormat="1" ht="15">
      <c r="A5169" s="1392"/>
      <c r="B5169" s="1392"/>
      <c r="C5169" s="1392"/>
      <c r="D5169" s="1392"/>
      <c r="E5169" s="1392"/>
      <c r="F5169" s="1393"/>
      <c r="G5169" s="1393"/>
      <c r="H5169" s="1393"/>
      <c r="I5169" s="1393"/>
      <c r="J5169" s="1394"/>
      <c r="K5169" s="1394"/>
      <c r="L5169" s="1395"/>
      <c r="M5169" s="1395"/>
    </row>
    <row r="5170" spans="1:13" s="503" customFormat="1" ht="15">
      <c r="A5170" s="1392"/>
      <c r="B5170" s="1392"/>
      <c r="C5170" s="1392"/>
      <c r="D5170" s="1392"/>
      <c r="E5170" s="1392"/>
      <c r="F5170" s="1393"/>
      <c r="G5170" s="1393"/>
      <c r="H5170" s="1393"/>
      <c r="I5170" s="1393"/>
      <c r="J5170" s="1394"/>
      <c r="K5170" s="1394"/>
      <c r="L5170" s="1395"/>
      <c r="M5170" s="1395"/>
    </row>
    <row r="5171" spans="1:13" s="503" customFormat="1" ht="15">
      <c r="A5171" s="1392"/>
      <c r="B5171" s="1392"/>
      <c r="C5171" s="1392"/>
      <c r="D5171" s="1392"/>
      <c r="E5171" s="1392"/>
      <c r="F5171" s="1393"/>
      <c r="G5171" s="1393"/>
      <c r="H5171" s="1393"/>
      <c r="I5171" s="1393"/>
      <c r="J5171" s="1394"/>
      <c r="K5171" s="1394"/>
      <c r="L5171" s="1395"/>
      <c r="M5171" s="1395"/>
    </row>
    <row r="5172" spans="1:13" s="503" customFormat="1" ht="15">
      <c r="A5172" s="1392"/>
      <c r="B5172" s="1392"/>
      <c r="C5172" s="1392"/>
      <c r="D5172" s="1392"/>
      <c r="E5172" s="1392"/>
      <c r="F5172" s="1393"/>
      <c r="G5172" s="1393"/>
      <c r="H5172" s="1393"/>
      <c r="I5172" s="1393"/>
      <c r="J5172" s="1394"/>
      <c r="K5172" s="1394"/>
      <c r="L5172" s="1395"/>
      <c r="M5172" s="1395"/>
    </row>
    <row r="5173" spans="1:13" s="503" customFormat="1" ht="15">
      <c r="A5173" s="1392"/>
      <c r="B5173" s="1392"/>
      <c r="C5173" s="1392"/>
      <c r="D5173" s="1392"/>
      <c r="E5173" s="1392"/>
      <c r="F5173" s="1393"/>
      <c r="G5173" s="1393"/>
      <c r="H5173" s="1393"/>
      <c r="I5173" s="1393"/>
      <c r="J5173" s="1394"/>
      <c r="K5173" s="1394"/>
      <c r="L5173" s="1395"/>
      <c r="M5173" s="1395"/>
    </row>
    <row r="5174" spans="1:13" s="503" customFormat="1" ht="15">
      <c r="A5174" s="1392"/>
      <c r="B5174" s="1392"/>
      <c r="C5174" s="1392"/>
      <c r="D5174" s="1392"/>
      <c r="E5174" s="1392"/>
      <c r="F5174" s="1393"/>
      <c r="G5174" s="1393"/>
      <c r="H5174" s="1393"/>
      <c r="I5174" s="1393"/>
      <c r="J5174" s="1394"/>
      <c r="K5174" s="1394"/>
      <c r="L5174" s="1395"/>
      <c r="M5174" s="1395"/>
    </row>
    <row r="5175" spans="1:13" s="503" customFormat="1" ht="15">
      <c r="A5175" s="1392"/>
      <c r="B5175" s="1392"/>
      <c r="C5175" s="1392"/>
      <c r="D5175" s="1392"/>
      <c r="E5175" s="1392"/>
      <c r="F5175" s="1393"/>
      <c r="G5175" s="1393"/>
      <c r="H5175" s="1393"/>
      <c r="I5175" s="1393"/>
      <c r="J5175" s="1394"/>
      <c r="K5175" s="1394"/>
      <c r="L5175" s="1395"/>
      <c r="M5175" s="1395"/>
    </row>
    <row r="5176" spans="1:13" s="503" customFormat="1" ht="15">
      <c r="A5176" s="1392"/>
      <c r="B5176" s="1392"/>
      <c r="C5176" s="1392"/>
      <c r="D5176" s="1392"/>
      <c r="E5176" s="1392"/>
      <c r="F5176" s="1393"/>
      <c r="G5176" s="1393"/>
      <c r="H5176" s="1393"/>
      <c r="I5176" s="1393"/>
      <c r="J5176" s="1394"/>
      <c r="K5176" s="1394"/>
      <c r="L5176" s="1395"/>
      <c r="M5176" s="1395"/>
    </row>
    <row r="5177" spans="1:13" s="503" customFormat="1" ht="15">
      <c r="A5177" s="1392"/>
      <c r="B5177" s="1392"/>
      <c r="C5177" s="1392"/>
      <c r="D5177" s="1392"/>
      <c r="E5177" s="1392"/>
      <c r="F5177" s="1393"/>
      <c r="G5177" s="1393"/>
      <c r="H5177" s="1393"/>
      <c r="I5177" s="1393"/>
      <c r="J5177" s="1394"/>
      <c r="K5177" s="1394"/>
      <c r="L5177" s="1395"/>
      <c r="M5177" s="1395"/>
    </row>
    <row r="5178" spans="1:13" s="503" customFormat="1" ht="15">
      <c r="A5178" s="1392"/>
      <c r="B5178" s="1392"/>
      <c r="C5178" s="1392"/>
      <c r="D5178" s="1392"/>
      <c r="E5178" s="1392"/>
      <c r="F5178" s="1393"/>
      <c r="G5178" s="1393"/>
      <c r="H5178" s="1393"/>
      <c r="I5178" s="1393"/>
      <c r="J5178" s="1394"/>
      <c r="K5178" s="1394"/>
      <c r="L5178" s="1395"/>
      <c r="M5178" s="1395"/>
    </row>
    <row r="5179" spans="1:13" s="503" customFormat="1" ht="15">
      <c r="A5179" s="1392"/>
      <c r="B5179" s="1392"/>
      <c r="C5179" s="1392"/>
      <c r="D5179" s="1392"/>
      <c r="E5179" s="1392"/>
      <c r="F5179" s="1393"/>
      <c r="G5179" s="1393"/>
      <c r="H5179" s="1393"/>
      <c r="I5179" s="1393"/>
      <c r="J5179" s="1394"/>
      <c r="K5179" s="1394"/>
      <c r="L5179" s="1395"/>
      <c r="M5179" s="1395"/>
    </row>
    <row r="5180" spans="1:13" s="503" customFormat="1" ht="15">
      <c r="A5180" s="1392"/>
      <c r="B5180" s="1392"/>
      <c r="C5180" s="1392"/>
      <c r="D5180" s="1392"/>
      <c r="E5180" s="1392"/>
      <c r="F5180" s="1393"/>
      <c r="G5180" s="1393"/>
      <c r="H5180" s="1393"/>
      <c r="I5180" s="1393"/>
      <c r="J5180" s="1394"/>
      <c r="K5180" s="1394"/>
      <c r="L5180" s="1395"/>
      <c r="M5180" s="1395"/>
    </row>
    <row r="5181" spans="1:13" s="503" customFormat="1" ht="15">
      <c r="A5181" s="1392"/>
      <c r="B5181" s="1392"/>
      <c r="C5181" s="1392"/>
      <c r="D5181" s="1392"/>
      <c r="E5181" s="1392"/>
      <c r="F5181" s="1393"/>
      <c r="G5181" s="1393"/>
      <c r="H5181" s="1393"/>
      <c r="I5181" s="1393"/>
      <c r="J5181" s="1394"/>
      <c r="K5181" s="1394"/>
      <c r="L5181" s="1395"/>
      <c r="M5181" s="1395"/>
    </row>
    <row r="5182" spans="1:13" s="503" customFormat="1" ht="15">
      <c r="A5182" s="1392"/>
      <c r="B5182" s="1392"/>
      <c r="C5182" s="1392"/>
      <c r="D5182" s="1392"/>
      <c r="E5182" s="1392"/>
      <c r="F5182" s="1393"/>
      <c r="G5182" s="1393"/>
      <c r="H5182" s="1393"/>
      <c r="I5182" s="1393"/>
      <c r="J5182" s="1394"/>
      <c r="K5182" s="1394"/>
      <c r="L5182" s="1395"/>
      <c r="M5182" s="1395"/>
    </row>
    <row r="5183" spans="1:13" s="503" customFormat="1" ht="15">
      <c r="A5183" s="1392"/>
      <c r="B5183" s="1392"/>
      <c r="C5183" s="1392"/>
      <c r="D5183" s="1392"/>
      <c r="E5183" s="1392"/>
      <c r="F5183" s="1393"/>
      <c r="G5183" s="1393"/>
      <c r="H5183" s="1393"/>
      <c r="I5183" s="1393"/>
      <c r="J5183" s="1394"/>
      <c r="K5183" s="1394"/>
      <c r="L5183" s="1395"/>
      <c r="M5183" s="1395"/>
    </row>
    <row r="5184" spans="1:13" s="503" customFormat="1" ht="15">
      <c r="A5184" s="1392"/>
      <c r="B5184" s="1392"/>
      <c r="C5184" s="1392"/>
      <c r="D5184" s="1392"/>
      <c r="E5184" s="1392"/>
      <c r="F5184" s="1393"/>
      <c r="G5184" s="1393"/>
      <c r="H5184" s="1393"/>
      <c r="I5184" s="1393"/>
      <c r="J5184" s="1394"/>
      <c r="K5184" s="1394"/>
      <c r="L5184" s="1395"/>
      <c r="M5184" s="1395"/>
    </row>
    <row r="5185" spans="1:13" s="503" customFormat="1" ht="15">
      <c r="A5185" s="1392"/>
      <c r="B5185" s="1392"/>
      <c r="C5185" s="1392"/>
      <c r="D5185" s="1392"/>
      <c r="E5185" s="1392"/>
      <c r="F5185" s="1393"/>
      <c r="G5185" s="1393"/>
      <c r="H5185" s="1393"/>
      <c r="I5185" s="1393"/>
      <c r="J5185" s="1394"/>
      <c r="K5185" s="1394"/>
      <c r="L5185" s="1395"/>
      <c r="M5185" s="1395"/>
    </row>
    <row r="5186" spans="1:13" s="503" customFormat="1" ht="15">
      <c r="A5186" s="1392"/>
      <c r="B5186" s="1392"/>
      <c r="C5186" s="1392"/>
      <c r="D5186" s="1392"/>
      <c r="E5186" s="1392"/>
      <c r="F5186" s="1393"/>
      <c r="G5186" s="1393"/>
      <c r="H5186" s="1393"/>
      <c r="I5186" s="1393"/>
      <c r="J5186" s="1394"/>
      <c r="K5186" s="1394"/>
      <c r="L5186" s="1395"/>
      <c r="M5186" s="1395"/>
    </row>
    <row r="5187" spans="1:13" s="503" customFormat="1" ht="15">
      <c r="A5187" s="1661" t="s">
        <v>907</v>
      </c>
      <c r="B5187" s="1661"/>
      <c r="C5187" s="1661"/>
      <c r="D5187" s="1661"/>
      <c r="E5187" s="1661"/>
      <c r="F5187" s="1661"/>
      <c r="G5187" s="1661"/>
      <c r="H5187" s="1661"/>
      <c r="I5187" s="1661"/>
      <c r="J5187" s="1661"/>
      <c r="K5187" s="1661"/>
      <c r="L5187" s="1661"/>
      <c r="M5187" s="1069"/>
    </row>
    <row r="5188" spans="1:13" s="503" customFormat="1" ht="15">
      <c r="A5188" s="1661" t="s">
        <v>908</v>
      </c>
      <c r="B5188" s="1661"/>
      <c r="C5188" s="1661"/>
      <c r="D5188" s="1661"/>
      <c r="E5188" s="1661"/>
      <c r="F5188" s="1661"/>
      <c r="G5188" s="1661"/>
      <c r="H5188" s="1661"/>
      <c r="I5188" s="1661"/>
      <c r="J5188" s="1661"/>
      <c r="K5188" s="1661"/>
      <c r="L5188" s="1661"/>
      <c r="M5188" s="1069"/>
    </row>
    <row r="5189" spans="1:13" s="503" customFormat="1" ht="15">
      <c r="A5189" s="1662" t="s">
        <v>4052</v>
      </c>
      <c r="B5189" s="1662"/>
      <c r="C5189" s="1662"/>
      <c r="D5189" s="1662"/>
      <c r="E5189" s="1662"/>
      <c r="F5189" s="1662"/>
      <c r="G5189" s="1662"/>
      <c r="H5189" s="1662"/>
      <c r="I5189" s="1662"/>
      <c r="J5189" s="1662"/>
      <c r="K5189" s="1662"/>
      <c r="L5189" s="1662"/>
      <c r="M5189" s="1069"/>
    </row>
    <row r="5190" spans="1:13" s="503" customFormat="1" ht="15">
      <c r="A5190" s="1663" t="s">
        <v>4126</v>
      </c>
      <c r="B5190" s="1663"/>
      <c r="C5190" s="1663"/>
      <c r="D5190" s="1663"/>
      <c r="E5190" s="1663"/>
      <c r="F5190" s="1663"/>
      <c r="G5190" s="1663"/>
      <c r="H5190" s="1663"/>
      <c r="I5190" s="1663"/>
      <c r="J5190" s="1663"/>
      <c r="K5190" s="1663"/>
      <c r="L5190" s="1663"/>
      <c r="M5190" s="1069"/>
    </row>
    <row r="5191" spans="1:13" s="503" customFormat="1" ht="15">
      <c r="A5191" s="1664" t="s">
        <v>4127</v>
      </c>
      <c r="B5191" s="1664"/>
      <c r="C5191" s="1664"/>
      <c r="D5191" s="1664"/>
      <c r="E5191" s="1664"/>
      <c r="F5191" s="1664"/>
      <c r="G5191" s="1664"/>
      <c r="H5191" s="1664"/>
      <c r="I5191" s="1664"/>
      <c r="J5191" s="1664"/>
      <c r="K5191" s="1664"/>
      <c r="L5191" s="1664"/>
      <c r="M5191" s="1069"/>
    </row>
    <row r="5192" spans="1:13" s="503" customFormat="1" ht="15">
      <c r="A5192" s="620" t="s">
        <v>910</v>
      </c>
      <c r="B5192" s="621" t="s">
        <v>1029</v>
      </c>
      <c r="C5192" s="620" t="s">
        <v>1030</v>
      </c>
      <c r="D5192" s="620" t="s">
        <v>1030</v>
      </c>
      <c r="E5192" s="620" t="s">
        <v>1031</v>
      </c>
      <c r="F5192" s="1657" t="s">
        <v>1032</v>
      </c>
      <c r="G5192" s="1658"/>
      <c r="H5192" s="622" t="s">
        <v>1033</v>
      </c>
      <c r="I5192" s="623" t="s">
        <v>1034</v>
      </c>
      <c r="J5192" s="620" t="s">
        <v>1035</v>
      </c>
      <c r="K5192" s="620" t="s">
        <v>1036</v>
      </c>
      <c r="L5192" s="620" t="s">
        <v>1037</v>
      </c>
      <c r="M5192" s="624" t="s">
        <v>1038</v>
      </c>
    </row>
    <row r="5193" spans="1:13" s="503" customFormat="1" ht="15">
      <c r="A5193" s="625"/>
      <c r="B5193" s="626" t="s">
        <v>1039</v>
      </c>
      <c r="C5193" s="625" t="s">
        <v>1040</v>
      </c>
      <c r="D5193" s="625" t="s">
        <v>1041</v>
      </c>
      <c r="E5193" s="625" t="s">
        <v>1042</v>
      </c>
      <c r="F5193" s="1659" t="s">
        <v>1043</v>
      </c>
      <c r="G5193" s="1660"/>
      <c r="H5193" s="627" t="s">
        <v>1044</v>
      </c>
      <c r="I5193" s="625" t="s">
        <v>6</v>
      </c>
      <c r="J5193" s="628" t="s">
        <v>1045</v>
      </c>
      <c r="K5193" s="629" t="s">
        <v>1046</v>
      </c>
      <c r="L5193" s="625" t="s">
        <v>1047</v>
      </c>
      <c r="M5193" s="628" t="s">
        <v>1048</v>
      </c>
    </row>
    <row r="5194" spans="1:13" s="503" customFormat="1" ht="15">
      <c r="A5194" s="625"/>
      <c r="B5194" s="626" t="s">
        <v>1049</v>
      </c>
      <c r="C5194" s="625"/>
      <c r="D5194" s="625"/>
      <c r="E5194" s="625"/>
      <c r="F5194" s="630" t="s">
        <v>1050</v>
      </c>
      <c r="G5194" s="630" t="s">
        <v>1051</v>
      </c>
      <c r="H5194" s="631" t="s">
        <v>1052</v>
      </c>
      <c r="I5194" s="629" t="s">
        <v>1053</v>
      </c>
      <c r="J5194" s="625" t="s">
        <v>6</v>
      </c>
      <c r="K5194" s="629"/>
      <c r="L5194" s="625" t="s">
        <v>1054</v>
      </c>
      <c r="M5194" s="632"/>
    </row>
    <row r="5195" spans="1:13" s="503" customFormat="1" ht="15">
      <c r="A5195" s="625"/>
      <c r="B5195" s="626"/>
      <c r="C5195" s="625"/>
      <c r="D5195" s="625"/>
      <c r="E5195" s="625"/>
      <c r="F5195" s="1024" t="s">
        <v>1055</v>
      </c>
      <c r="G5195" s="1025" t="s">
        <v>1055</v>
      </c>
      <c r="H5195" s="628" t="s">
        <v>1056</v>
      </c>
      <c r="I5195" s="629" t="s">
        <v>1057</v>
      </c>
      <c r="J5195" s="625" t="s">
        <v>1058</v>
      </c>
      <c r="K5195" s="635"/>
      <c r="L5195" s="636" t="s">
        <v>1059</v>
      </c>
      <c r="M5195" s="632"/>
    </row>
    <row r="5196" spans="1:13" s="503" customFormat="1" ht="51">
      <c r="A5196" s="739">
        <v>1</v>
      </c>
      <c r="B5196" s="739" t="s">
        <v>4128</v>
      </c>
      <c r="C5196" s="767" t="s">
        <v>3412</v>
      </c>
      <c r="D5196" s="701" t="s">
        <v>4129</v>
      </c>
      <c r="E5196" s="701" t="s">
        <v>4130</v>
      </c>
      <c r="F5196" s="696">
        <v>100</v>
      </c>
      <c r="G5196" s="693"/>
      <c r="H5196" s="693"/>
      <c r="I5196" s="696">
        <v>100</v>
      </c>
      <c r="J5196" s="696"/>
      <c r="K5196" s="696"/>
      <c r="L5196" s="696">
        <f t="shared" ref="L5196:L5222" si="52">SUM(I5196:K5196)</f>
        <v>100</v>
      </c>
      <c r="M5196" s="701" t="s">
        <v>4131</v>
      </c>
    </row>
    <row r="5197" spans="1:13" s="503" customFormat="1" ht="38.25">
      <c r="A5197" s="742"/>
      <c r="B5197" s="742"/>
      <c r="C5197" s="853"/>
      <c r="D5197" s="701" t="s">
        <v>4132</v>
      </c>
      <c r="E5197" s="701" t="s">
        <v>4133</v>
      </c>
      <c r="F5197" s="696">
        <v>15</v>
      </c>
      <c r="G5197" s="693"/>
      <c r="H5197" s="693"/>
      <c r="I5197" s="696">
        <v>15</v>
      </c>
      <c r="J5197" s="696"/>
      <c r="K5197" s="696"/>
      <c r="L5197" s="696">
        <f t="shared" si="52"/>
        <v>15</v>
      </c>
      <c r="M5197" s="701" t="s">
        <v>4134</v>
      </c>
    </row>
    <row r="5198" spans="1:13" s="503" customFormat="1" ht="38.25">
      <c r="A5198" s="742"/>
      <c r="B5198" s="742"/>
      <c r="C5198" s="853"/>
      <c r="D5198" s="693" t="s">
        <v>4135</v>
      </c>
      <c r="E5198" s="693" t="s">
        <v>4136</v>
      </c>
      <c r="F5198" s="696">
        <v>40</v>
      </c>
      <c r="G5198" s="693"/>
      <c r="H5198" s="693"/>
      <c r="I5198" s="696">
        <v>40</v>
      </c>
      <c r="J5198" s="696"/>
      <c r="K5198" s="696"/>
      <c r="L5198" s="696">
        <f t="shared" si="52"/>
        <v>40</v>
      </c>
      <c r="M5198" s="693" t="s">
        <v>4137</v>
      </c>
    </row>
    <row r="5199" spans="1:13" s="503" customFormat="1" ht="25.5">
      <c r="A5199" s="742"/>
      <c r="B5199" s="742"/>
      <c r="C5199" s="853"/>
      <c r="D5199" s="693" t="s">
        <v>4138</v>
      </c>
      <c r="E5199" s="693" t="s">
        <v>4139</v>
      </c>
      <c r="F5199" s="696">
        <v>10</v>
      </c>
      <c r="G5199" s="693"/>
      <c r="H5199" s="693"/>
      <c r="I5199" s="696">
        <v>10</v>
      </c>
      <c r="J5199" s="696"/>
      <c r="K5199" s="696"/>
      <c r="L5199" s="696">
        <f t="shared" si="52"/>
        <v>10</v>
      </c>
      <c r="M5199" s="693" t="s">
        <v>4140</v>
      </c>
    </row>
    <row r="5200" spans="1:13" s="503" customFormat="1" ht="51">
      <c r="A5200" s="739">
        <v>2</v>
      </c>
      <c r="B5200" s="739" t="s">
        <v>4141</v>
      </c>
      <c r="C5200" s="767" t="s">
        <v>1671</v>
      </c>
      <c r="D5200" s="701" t="s">
        <v>4142</v>
      </c>
      <c r="E5200" s="701" t="s">
        <v>4143</v>
      </c>
      <c r="F5200" s="696">
        <v>15</v>
      </c>
      <c r="G5200" s="693"/>
      <c r="H5200" s="693"/>
      <c r="I5200" s="696">
        <v>15</v>
      </c>
      <c r="J5200" s="696"/>
      <c r="K5200" s="696"/>
      <c r="L5200" s="696">
        <f t="shared" si="52"/>
        <v>15</v>
      </c>
      <c r="M5200" s="701" t="s">
        <v>4144</v>
      </c>
    </row>
    <row r="5201" spans="1:13" s="503" customFormat="1" ht="38.25">
      <c r="A5201" s="743"/>
      <c r="B5201" s="743"/>
      <c r="C5201" s="743"/>
      <c r="D5201" s="693" t="s">
        <v>4145</v>
      </c>
      <c r="E5201" s="693" t="s">
        <v>4146</v>
      </c>
      <c r="F5201" s="696">
        <v>20</v>
      </c>
      <c r="G5201" s="693"/>
      <c r="H5201" s="693"/>
      <c r="I5201" s="696">
        <v>20</v>
      </c>
      <c r="J5201" s="696"/>
      <c r="K5201" s="696"/>
      <c r="L5201" s="696">
        <f t="shared" si="52"/>
        <v>20</v>
      </c>
      <c r="M5201" s="693" t="s">
        <v>4147</v>
      </c>
    </row>
    <row r="5202" spans="1:13" s="503" customFormat="1" ht="51">
      <c r="A5202" s="693">
        <v>3</v>
      </c>
      <c r="B5202" s="693" t="s">
        <v>4148</v>
      </c>
      <c r="C5202" s="693" t="s">
        <v>4149</v>
      </c>
      <c r="D5202" s="693" t="s">
        <v>4150</v>
      </c>
      <c r="E5202" s="693" t="s">
        <v>4151</v>
      </c>
      <c r="F5202" s="696">
        <v>15</v>
      </c>
      <c r="G5202" s="693"/>
      <c r="H5202" s="693"/>
      <c r="I5202" s="696">
        <v>15</v>
      </c>
      <c r="J5202" s="696"/>
      <c r="K5202" s="696"/>
      <c r="L5202" s="696">
        <f t="shared" si="52"/>
        <v>15</v>
      </c>
      <c r="M5202" s="693" t="s">
        <v>4152</v>
      </c>
    </row>
    <row r="5203" spans="1:13" s="503" customFormat="1" ht="51">
      <c r="A5203" s="739">
        <v>4</v>
      </c>
      <c r="B5203" s="739" t="s">
        <v>4153</v>
      </c>
      <c r="C5203" s="739" t="s">
        <v>4154</v>
      </c>
      <c r="D5203" s="693" t="s">
        <v>4155</v>
      </c>
      <c r="E5203" s="693" t="s">
        <v>4146</v>
      </c>
      <c r="F5203" s="696">
        <v>10</v>
      </c>
      <c r="G5203" s="693"/>
      <c r="H5203" s="693"/>
      <c r="I5203" s="696">
        <v>10</v>
      </c>
      <c r="J5203" s="696"/>
      <c r="K5203" s="696"/>
      <c r="L5203" s="696">
        <f t="shared" si="52"/>
        <v>10</v>
      </c>
      <c r="M5203" s="693" t="s">
        <v>4156</v>
      </c>
    </row>
    <row r="5204" spans="1:13" s="503" customFormat="1" ht="25.5">
      <c r="A5204" s="742"/>
      <c r="B5204" s="742"/>
      <c r="C5204" s="742"/>
      <c r="D5204" s="693" t="s">
        <v>4157</v>
      </c>
      <c r="E5204" s="693" t="s">
        <v>1705</v>
      </c>
      <c r="F5204" s="696">
        <v>3</v>
      </c>
      <c r="G5204" s="693"/>
      <c r="H5204" s="693"/>
      <c r="I5204" s="696">
        <v>3</v>
      </c>
      <c r="J5204" s="696"/>
      <c r="K5204" s="696"/>
      <c r="L5204" s="696">
        <f t="shared" si="52"/>
        <v>3</v>
      </c>
      <c r="M5204" s="693" t="s">
        <v>4158</v>
      </c>
    </row>
    <row r="5205" spans="1:13" s="503" customFormat="1" ht="63.75">
      <c r="A5205" s="743"/>
      <c r="B5205" s="743"/>
      <c r="C5205" s="743"/>
      <c r="D5205" s="693" t="s">
        <v>4159</v>
      </c>
      <c r="E5205" s="693" t="s">
        <v>1705</v>
      </c>
      <c r="F5205" s="696">
        <v>8</v>
      </c>
      <c r="G5205" s="693"/>
      <c r="H5205" s="693"/>
      <c r="I5205" s="696">
        <v>8</v>
      </c>
      <c r="J5205" s="696"/>
      <c r="K5205" s="696"/>
      <c r="L5205" s="696">
        <f t="shared" si="52"/>
        <v>8</v>
      </c>
      <c r="M5205" s="693" t="s">
        <v>4160</v>
      </c>
    </row>
    <row r="5206" spans="1:13" s="503" customFormat="1" ht="15">
      <c r="A5206" s="731"/>
      <c r="B5206" s="731"/>
      <c r="C5206" s="731"/>
      <c r="D5206" s="731"/>
      <c r="E5206" s="731"/>
      <c r="F5206" s="855"/>
      <c r="G5206" s="731"/>
      <c r="H5206" s="731"/>
      <c r="I5206" s="855"/>
      <c r="J5206" s="855"/>
      <c r="K5206" s="855"/>
      <c r="L5206" s="855"/>
      <c r="M5206" s="731"/>
    </row>
    <row r="5207" spans="1:13" s="503" customFormat="1" ht="15">
      <c r="A5207" s="1661" t="s">
        <v>907</v>
      </c>
      <c r="B5207" s="1661"/>
      <c r="C5207" s="1661"/>
      <c r="D5207" s="1661"/>
      <c r="E5207" s="1661"/>
      <c r="F5207" s="1661"/>
      <c r="G5207" s="1661"/>
      <c r="H5207" s="1661"/>
      <c r="I5207" s="1661"/>
      <c r="J5207" s="1661"/>
      <c r="K5207" s="1661"/>
      <c r="L5207" s="1661"/>
      <c r="M5207" s="1069"/>
    </row>
    <row r="5208" spans="1:13" s="503" customFormat="1" ht="15">
      <c r="A5208" s="1661" t="s">
        <v>908</v>
      </c>
      <c r="B5208" s="1661"/>
      <c r="C5208" s="1661"/>
      <c r="D5208" s="1661"/>
      <c r="E5208" s="1661"/>
      <c r="F5208" s="1661"/>
      <c r="G5208" s="1661"/>
      <c r="H5208" s="1661"/>
      <c r="I5208" s="1661"/>
      <c r="J5208" s="1661"/>
      <c r="K5208" s="1661"/>
      <c r="L5208" s="1661"/>
      <c r="M5208" s="1069"/>
    </row>
    <row r="5209" spans="1:13" s="503" customFormat="1" ht="15">
      <c r="A5209" s="1662" t="s">
        <v>4052</v>
      </c>
      <c r="B5209" s="1662"/>
      <c r="C5209" s="1662"/>
      <c r="D5209" s="1662"/>
      <c r="E5209" s="1662"/>
      <c r="F5209" s="1662"/>
      <c r="G5209" s="1662"/>
      <c r="H5209" s="1662"/>
      <c r="I5209" s="1662"/>
      <c r="J5209" s="1662"/>
      <c r="K5209" s="1662"/>
      <c r="L5209" s="1662"/>
      <c r="M5209" s="1069"/>
    </row>
    <row r="5210" spans="1:13" s="503" customFormat="1" ht="15">
      <c r="A5210" s="1663" t="s">
        <v>4126</v>
      </c>
      <c r="B5210" s="1663"/>
      <c r="C5210" s="1663"/>
      <c r="D5210" s="1663"/>
      <c r="E5210" s="1663"/>
      <c r="F5210" s="1663"/>
      <c r="G5210" s="1663"/>
      <c r="H5210" s="1663"/>
      <c r="I5210" s="1663"/>
      <c r="J5210" s="1663"/>
      <c r="K5210" s="1663"/>
      <c r="L5210" s="1663"/>
      <c r="M5210" s="1069"/>
    </row>
    <row r="5211" spans="1:13" s="503" customFormat="1" ht="15">
      <c r="A5211" s="1664" t="s">
        <v>4127</v>
      </c>
      <c r="B5211" s="1664"/>
      <c r="C5211" s="1664"/>
      <c r="D5211" s="1664"/>
      <c r="E5211" s="1664"/>
      <c r="F5211" s="1664"/>
      <c r="G5211" s="1664"/>
      <c r="H5211" s="1664"/>
      <c r="I5211" s="1664"/>
      <c r="J5211" s="1664"/>
      <c r="K5211" s="1664"/>
      <c r="L5211" s="1664"/>
      <c r="M5211" s="1069"/>
    </row>
    <row r="5212" spans="1:13" s="503" customFormat="1" ht="15">
      <c r="A5212" s="620" t="s">
        <v>910</v>
      </c>
      <c r="B5212" s="621" t="s">
        <v>1029</v>
      </c>
      <c r="C5212" s="620" t="s">
        <v>1030</v>
      </c>
      <c r="D5212" s="620" t="s">
        <v>1030</v>
      </c>
      <c r="E5212" s="620" t="s">
        <v>1031</v>
      </c>
      <c r="F5212" s="1657" t="s">
        <v>1032</v>
      </c>
      <c r="G5212" s="1658"/>
      <c r="H5212" s="622" t="s">
        <v>1033</v>
      </c>
      <c r="I5212" s="623" t="s">
        <v>1034</v>
      </c>
      <c r="J5212" s="620" t="s">
        <v>1035</v>
      </c>
      <c r="K5212" s="620" t="s">
        <v>1036</v>
      </c>
      <c r="L5212" s="620" t="s">
        <v>1037</v>
      </c>
      <c r="M5212" s="624" t="s">
        <v>1038</v>
      </c>
    </row>
    <row r="5213" spans="1:13" s="503" customFormat="1" ht="15">
      <c r="A5213" s="625"/>
      <c r="B5213" s="626" t="s">
        <v>1039</v>
      </c>
      <c r="C5213" s="625" t="s">
        <v>1040</v>
      </c>
      <c r="D5213" s="625" t="s">
        <v>1041</v>
      </c>
      <c r="E5213" s="625" t="s">
        <v>1042</v>
      </c>
      <c r="F5213" s="1659" t="s">
        <v>1043</v>
      </c>
      <c r="G5213" s="1660"/>
      <c r="H5213" s="627" t="s">
        <v>1044</v>
      </c>
      <c r="I5213" s="625" t="s">
        <v>6</v>
      </c>
      <c r="J5213" s="628" t="s">
        <v>1045</v>
      </c>
      <c r="K5213" s="629" t="s">
        <v>1046</v>
      </c>
      <c r="L5213" s="625" t="s">
        <v>1047</v>
      </c>
      <c r="M5213" s="628" t="s">
        <v>1048</v>
      </c>
    </row>
    <row r="5214" spans="1:13" s="503" customFormat="1" ht="15">
      <c r="A5214" s="625"/>
      <c r="B5214" s="626" t="s">
        <v>1049</v>
      </c>
      <c r="C5214" s="625"/>
      <c r="D5214" s="625"/>
      <c r="E5214" s="625"/>
      <c r="F5214" s="630" t="s">
        <v>1050</v>
      </c>
      <c r="G5214" s="630" t="s">
        <v>1051</v>
      </c>
      <c r="H5214" s="631" t="s">
        <v>1052</v>
      </c>
      <c r="I5214" s="629" t="s">
        <v>1053</v>
      </c>
      <c r="J5214" s="625" t="s">
        <v>6</v>
      </c>
      <c r="K5214" s="629"/>
      <c r="L5214" s="625" t="s">
        <v>1054</v>
      </c>
      <c r="M5214" s="632"/>
    </row>
    <row r="5215" spans="1:13" s="503" customFormat="1" ht="15">
      <c r="A5215" s="670"/>
      <c r="B5215" s="967"/>
      <c r="C5215" s="670"/>
      <c r="D5215" s="625"/>
      <c r="E5215" s="625"/>
      <c r="F5215" s="1024" t="s">
        <v>1055</v>
      </c>
      <c r="G5215" s="1025" t="s">
        <v>1055</v>
      </c>
      <c r="H5215" s="628" t="s">
        <v>1056</v>
      </c>
      <c r="I5215" s="629" t="s">
        <v>1057</v>
      </c>
      <c r="J5215" s="625" t="s">
        <v>1058</v>
      </c>
      <c r="K5215" s="635"/>
      <c r="L5215" s="636" t="s">
        <v>1059</v>
      </c>
      <c r="M5215" s="632"/>
    </row>
    <row r="5216" spans="1:13" s="503" customFormat="1" ht="51">
      <c r="A5216" s="739">
        <v>5</v>
      </c>
      <c r="B5216" s="739" t="s">
        <v>4059</v>
      </c>
      <c r="C5216" s="739" t="s">
        <v>4161</v>
      </c>
      <c r="D5216" s="693" t="s">
        <v>4162</v>
      </c>
      <c r="E5216" s="693" t="s">
        <v>1705</v>
      </c>
      <c r="F5216" s="678">
        <v>20</v>
      </c>
      <c r="G5216" s="693"/>
      <c r="H5216" s="693"/>
      <c r="I5216" s="696">
        <v>20</v>
      </c>
      <c r="J5216" s="696"/>
      <c r="K5216" s="696"/>
      <c r="L5216" s="696">
        <v>20</v>
      </c>
      <c r="M5216" s="693" t="s">
        <v>4163</v>
      </c>
    </row>
    <row r="5217" spans="1:13" s="503" customFormat="1" ht="38.25">
      <c r="A5217" s="742"/>
      <c r="B5217" s="742"/>
      <c r="C5217" s="742"/>
      <c r="D5217" s="701" t="s">
        <v>4164</v>
      </c>
      <c r="E5217" s="701" t="s">
        <v>4165</v>
      </c>
      <c r="F5217" s="696">
        <v>3</v>
      </c>
      <c r="G5217" s="693"/>
      <c r="H5217" s="693"/>
      <c r="I5217" s="696">
        <v>3</v>
      </c>
      <c r="J5217" s="696"/>
      <c r="K5217" s="696"/>
      <c r="L5217" s="696">
        <f>SUM(I5217:K5217)</f>
        <v>3</v>
      </c>
      <c r="M5217" s="701" t="s">
        <v>4166</v>
      </c>
    </row>
    <row r="5218" spans="1:13" s="503" customFormat="1" ht="38.25">
      <c r="A5218" s="743"/>
      <c r="B5218" s="743"/>
      <c r="C5218" s="743"/>
      <c r="D5218" s="693" t="s">
        <v>4167</v>
      </c>
      <c r="E5218" s="693" t="s">
        <v>4086</v>
      </c>
      <c r="F5218" s="696">
        <v>8</v>
      </c>
      <c r="G5218" s="693"/>
      <c r="H5218" s="693"/>
      <c r="I5218" s="696">
        <v>8</v>
      </c>
      <c r="J5218" s="696"/>
      <c r="K5218" s="696"/>
      <c r="L5218" s="696">
        <f>SUM(I5218:K5218)</f>
        <v>8</v>
      </c>
      <c r="M5218" s="693" t="s">
        <v>4168</v>
      </c>
    </row>
    <row r="5219" spans="1:13" s="503" customFormat="1" ht="51">
      <c r="A5219" s="739">
        <v>6</v>
      </c>
      <c r="B5219" s="739" t="s">
        <v>4104</v>
      </c>
      <c r="C5219" s="739" t="s">
        <v>1270</v>
      </c>
      <c r="D5219" s="693" t="s">
        <v>4169</v>
      </c>
      <c r="E5219" s="693" t="s">
        <v>4170</v>
      </c>
      <c r="F5219" s="696">
        <v>6</v>
      </c>
      <c r="G5219" s="693"/>
      <c r="H5219" s="693"/>
      <c r="I5219" s="696">
        <v>10</v>
      </c>
      <c r="J5219" s="696"/>
      <c r="K5219" s="696"/>
      <c r="L5219" s="696">
        <f>SUM(I5219:K5219)</f>
        <v>10</v>
      </c>
      <c r="M5219" s="693" t="s">
        <v>4171</v>
      </c>
    </row>
    <row r="5220" spans="1:13" s="503" customFormat="1" ht="25.5">
      <c r="A5220" s="743"/>
      <c r="B5220" s="743"/>
      <c r="C5220" s="743"/>
      <c r="D5220" s="693" t="s">
        <v>4172</v>
      </c>
      <c r="E5220" s="693" t="s">
        <v>4173</v>
      </c>
      <c r="F5220" s="696">
        <v>1</v>
      </c>
      <c r="G5220" s="693"/>
      <c r="H5220" s="693"/>
      <c r="I5220" s="696">
        <v>1</v>
      </c>
      <c r="J5220" s="696"/>
      <c r="K5220" s="696"/>
      <c r="L5220" s="696">
        <f>SUM(I5220:K5220)</f>
        <v>1</v>
      </c>
      <c r="M5220" s="693" t="s">
        <v>4174</v>
      </c>
    </row>
    <row r="5221" spans="1:13" s="503" customFormat="1" ht="51">
      <c r="A5221" s="693">
        <v>7</v>
      </c>
      <c r="B5221" s="693" t="s">
        <v>4175</v>
      </c>
      <c r="C5221" s="693" t="s">
        <v>4176</v>
      </c>
      <c r="D5221" s="693" t="s">
        <v>4177</v>
      </c>
      <c r="E5221" s="693" t="s">
        <v>4178</v>
      </c>
      <c r="F5221" s="696">
        <v>4</v>
      </c>
      <c r="G5221" s="693"/>
      <c r="H5221" s="693"/>
      <c r="I5221" s="696">
        <v>4</v>
      </c>
      <c r="J5221" s="696"/>
      <c r="K5221" s="696"/>
      <c r="L5221" s="696">
        <f t="shared" si="52"/>
        <v>4</v>
      </c>
      <c r="M5221" s="693" t="s">
        <v>4179</v>
      </c>
    </row>
    <row r="5222" spans="1:13" s="503" customFormat="1" ht="63.75">
      <c r="A5222" s="693">
        <v>8</v>
      </c>
      <c r="B5222" s="693" t="s">
        <v>4180</v>
      </c>
      <c r="C5222" s="693" t="s">
        <v>4181</v>
      </c>
      <c r="D5222" s="693" t="s">
        <v>4182</v>
      </c>
      <c r="E5222" s="693" t="s">
        <v>4183</v>
      </c>
      <c r="F5222" s="696">
        <v>8</v>
      </c>
      <c r="G5222" s="693"/>
      <c r="H5222" s="693"/>
      <c r="I5222" s="696">
        <v>8</v>
      </c>
      <c r="J5222" s="696"/>
      <c r="K5222" s="696"/>
      <c r="L5222" s="696">
        <f t="shared" si="52"/>
        <v>8</v>
      </c>
      <c r="M5222" s="693" t="s">
        <v>4184</v>
      </c>
    </row>
    <row r="5223" spans="1:13" s="503" customFormat="1" ht="15">
      <c r="A5223" s="723"/>
      <c r="B5223" s="1076"/>
      <c r="C5223" s="1076" t="s">
        <v>6</v>
      </c>
      <c r="D5223" s="1076"/>
      <c r="E5223" s="1076"/>
      <c r="F5223" s="997">
        <f>SUM(F5196:F5222)</f>
        <v>286</v>
      </c>
      <c r="G5223" s="997">
        <f t="shared" ref="G5223:L5223" si="53">SUM(G5196:G5222)</f>
        <v>0</v>
      </c>
      <c r="H5223" s="997">
        <f t="shared" si="53"/>
        <v>0</v>
      </c>
      <c r="I5223" s="997">
        <f t="shared" si="53"/>
        <v>290</v>
      </c>
      <c r="J5223" s="997">
        <f t="shared" si="53"/>
        <v>0</v>
      </c>
      <c r="K5223" s="997">
        <f t="shared" si="53"/>
        <v>0</v>
      </c>
      <c r="L5223" s="997">
        <f t="shared" si="53"/>
        <v>290</v>
      </c>
      <c r="M5223" s="723"/>
    </row>
    <row r="5224" spans="1:13" s="503" customFormat="1" ht="15">
      <c r="A5224" s="748"/>
      <c r="B5224" s="748"/>
      <c r="C5224" s="748"/>
      <c r="D5224" s="748"/>
      <c r="E5224" s="748"/>
      <c r="F5224" s="748"/>
      <c r="G5224" s="748"/>
      <c r="H5224" s="748"/>
      <c r="I5224" s="748"/>
      <c r="J5224" s="748"/>
      <c r="K5224" s="748"/>
      <c r="L5224" s="748"/>
      <c r="M5224" s="748"/>
    </row>
    <row r="5225" spans="1:13" s="503" customFormat="1" ht="15">
      <c r="A5225" s="748"/>
      <c r="B5225" s="748"/>
      <c r="C5225" s="748"/>
      <c r="D5225" s="748"/>
      <c r="E5225" s="748"/>
      <c r="F5225" s="748"/>
      <c r="G5225" s="748"/>
      <c r="H5225" s="748"/>
      <c r="I5225" s="748"/>
      <c r="J5225" s="748"/>
      <c r="K5225" s="748"/>
      <c r="L5225" s="748"/>
      <c r="M5225" s="748"/>
    </row>
    <row r="5226" spans="1:13" s="503" customFormat="1" ht="15">
      <c r="A5226" s="748"/>
      <c r="B5226" s="748"/>
      <c r="C5226" s="748"/>
      <c r="D5226" s="748"/>
      <c r="E5226" s="748"/>
      <c r="F5226" s="748"/>
      <c r="G5226" s="748"/>
      <c r="H5226" s="748"/>
      <c r="I5226" s="748"/>
      <c r="J5226" s="748"/>
      <c r="K5226" s="748"/>
      <c r="L5226" s="748"/>
      <c r="M5226" s="748"/>
    </row>
    <row r="5227" spans="1:13" s="503" customFormat="1" ht="15">
      <c r="A5227" s="748"/>
      <c r="B5227" s="748"/>
      <c r="C5227" s="748"/>
      <c r="D5227" s="748"/>
      <c r="E5227" s="748"/>
      <c r="F5227" s="748"/>
      <c r="G5227" s="748"/>
      <c r="H5227" s="748"/>
      <c r="I5227" s="748"/>
      <c r="J5227" s="748"/>
      <c r="K5227" s="748"/>
      <c r="L5227" s="748"/>
      <c r="M5227" s="748"/>
    </row>
    <row r="5228" spans="1:13" s="503" customFormat="1" ht="15">
      <c r="A5228" s="748"/>
      <c r="B5228" s="748"/>
      <c r="C5228" s="748"/>
      <c r="D5228" s="748"/>
      <c r="E5228" s="748"/>
      <c r="F5228" s="748"/>
      <c r="G5228" s="748"/>
      <c r="H5228" s="748"/>
      <c r="I5228" s="748"/>
      <c r="J5228" s="748"/>
      <c r="K5228" s="748"/>
      <c r="L5228" s="748"/>
      <c r="M5228" s="748"/>
    </row>
    <row r="5229" spans="1:13" s="503" customFormat="1" ht="15">
      <c r="A5229" s="748"/>
      <c r="B5229" s="748"/>
      <c r="C5229" s="748"/>
      <c r="D5229" s="748"/>
      <c r="E5229" s="748"/>
      <c r="F5229" s="748"/>
      <c r="G5229" s="748"/>
      <c r="H5229" s="748"/>
      <c r="I5229" s="748"/>
      <c r="J5229" s="748"/>
      <c r="K5229" s="748"/>
      <c r="L5229" s="748"/>
      <c r="M5229" s="748"/>
    </row>
    <row r="5230" spans="1:13" s="503" customFormat="1" ht="15">
      <c r="A5230" s="748"/>
      <c r="B5230" s="748"/>
      <c r="C5230" s="748"/>
      <c r="D5230" s="748"/>
      <c r="E5230" s="748"/>
      <c r="F5230" s="748"/>
      <c r="G5230" s="748"/>
      <c r="H5230" s="748"/>
      <c r="I5230" s="748"/>
      <c r="J5230" s="748"/>
      <c r="K5230" s="748"/>
      <c r="L5230" s="748"/>
      <c r="M5230" s="748"/>
    </row>
    <row r="5231" spans="1:13" s="503" customFormat="1" ht="15" customHeight="1">
      <c r="A5231" s="1676" t="s">
        <v>907</v>
      </c>
      <c r="B5231" s="1676"/>
      <c r="C5231" s="1676"/>
      <c r="D5231" s="1676"/>
      <c r="E5231" s="1676"/>
      <c r="F5231" s="1676"/>
      <c r="G5231" s="1676"/>
      <c r="H5231" s="1676"/>
      <c r="I5231" s="1676"/>
      <c r="J5231" s="1676"/>
      <c r="K5231" s="1676"/>
      <c r="L5231" s="1676"/>
      <c r="M5231" s="1676"/>
    </row>
    <row r="5232" spans="1:13" s="503" customFormat="1" ht="15" customHeight="1">
      <c r="A5232" s="1661" t="s">
        <v>908</v>
      </c>
      <c r="B5232" s="1661"/>
      <c r="C5232" s="1661"/>
      <c r="D5232" s="1661"/>
      <c r="E5232" s="1661"/>
      <c r="F5232" s="1661"/>
      <c r="G5232" s="1661"/>
      <c r="H5232" s="1661"/>
      <c r="I5232" s="1661"/>
      <c r="J5232" s="1661"/>
      <c r="K5232" s="1661"/>
      <c r="L5232" s="1661"/>
      <c r="M5232" s="1661"/>
    </row>
    <row r="5233" spans="1:13" s="503" customFormat="1" ht="15">
      <c r="A5233" s="1662" t="s">
        <v>4052</v>
      </c>
      <c r="B5233" s="1662"/>
      <c r="C5233" s="1662"/>
      <c r="D5233" s="1662"/>
      <c r="E5233" s="1662"/>
      <c r="F5233" s="1662"/>
      <c r="G5233" s="1662"/>
      <c r="H5233" s="1662"/>
      <c r="I5233" s="1662"/>
      <c r="J5233" s="1662"/>
      <c r="K5233" s="1662"/>
      <c r="L5233" s="1662"/>
      <c r="M5233" s="1069"/>
    </row>
    <row r="5234" spans="1:13" s="503" customFormat="1" ht="15">
      <c r="A5234" s="1663" t="s">
        <v>4185</v>
      </c>
      <c r="B5234" s="1663"/>
      <c r="C5234" s="1663"/>
      <c r="D5234" s="1663"/>
      <c r="E5234" s="1663"/>
      <c r="F5234" s="1663"/>
      <c r="G5234" s="1663"/>
      <c r="H5234" s="1663"/>
      <c r="I5234" s="1663"/>
      <c r="J5234" s="1663"/>
      <c r="K5234" s="1663"/>
      <c r="L5234" s="1663"/>
      <c r="M5234" s="1069"/>
    </row>
    <row r="5235" spans="1:13" s="503" customFormat="1" ht="15">
      <c r="A5235" s="1664" t="s">
        <v>4186</v>
      </c>
      <c r="B5235" s="1664"/>
      <c r="C5235" s="1664"/>
      <c r="D5235" s="1664"/>
      <c r="E5235" s="1664"/>
      <c r="F5235" s="1664"/>
      <c r="G5235" s="1664"/>
      <c r="H5235" s="1664"/>
      <c r="I5235" s="1664"/>
      <c r="J5235" s="1664"/>
      <c r="K5235" s="1664"/>
      <c r="L5235" s="1664"/>
      <c r="M5235" s="1069"/>
    </row>
    <row r="5236" spans="1:13" s="503" customFormat="1" ht="15">
      <c r="A5236" s="620" t="s">
        <v>910</v>
      </c>
      <c r="B5236" s="621" t="s">
        <v>1029</v>
      </c>
      <c r="C5236" s="620" t="s">
        <v>1030</v>
      </c>
      <c r="D5236" s="620" t="s">
        <v>1030</v>
      </c>
      <c r="E5236" s="620" t="s">
        <v>1031</v>
      </c>
      <c r="F5236" s="1657" t="s">
        <v>1032</v>
      </c>
      <c r="G5236" s="1658"/>
      <c r="H5236" s="622" t="s">
        <v>1033</v>
      </c>
      <c r="I5236" s="623" t="s">
        <v>1034</v>
      </c>
      <c r="J5236" s="620" t="s">
        <v>1035</v>
      </c>
      <c r="K5236" s="620" t="s">
        <v>1036</v>
      </c>
      <c r="L5236" s="620" t="s">
        <v>1037</v>
      </c>
      <c r="M5236" s="624" t="s">
        <v>1038</v>
      </c>
    </row>
    <row r="5237" spans="1:13" s="503" customFormat="1" ht="15">
      <c r="A5237" s="625"/>
      <c r="B5237" s="626" t="s">
        <v>1039</v>
      </c>
      <c r="C5237" s="625" t="s">
        <v>1040</v>
      </c>
      <c r="D5237" s="625" t="s">
        <v>1041</v>
      </c>
      <c r="E5237" s="625" t="s">
        <v>1042</v>
      </c>
      <c r="F5237" s="1659" t="s">
        <v>1043</v>
      </c>
      <c r="G5237" s="1660"/>
      <c r="H5237" s="627" t="s">
        <v>1044</v>
      </c>
      <c r="I5237" s="625" t="s">
        <v>6</v>
      </c>
      <c r="J5237" s="628" t="s">
        <v>1045</v>
      </c>
      <c r="K5237" s="629" t="s">
        <v>1046</v>
      </c>
      <c r="L5237" s="625" t="s">
        <v>1047</v>
      </c>
      <c r="M5237" s="628" t="s">
        <v>1048</v>
      </c>
    </row>
    <row r="5238" spans="1:13" s="503" customFormat="1" ht="15">
      <c r="A5238" s="625"/>
      <c r="B5238" s="626" t="s">
        <v>1049</v>
      </c>
      <c r="C5238" s="625"/>
      <c r="D5238" s="625"/>
      <c r="E5238" s="625"/>
      <c r="F5238" s="630" t="s">
        <v>1050</v>
      </c>
      <c r="G5238" s="630" t="s">
        <v>1051</v>
      </c>
      <c r="H5238" s="631" t="s">
        <v>1052</v>
      </c>
      <c r="I5238" s="629" t="s">
        <v>1053</v>
      </c>
      <c r="J5238" s="625" t="s">
        <v>6</v>
      </c>
      <c r="K5238" s="629"/>
      <c r="L5238" s="625" t="s">
        <v>1054</v>
      </c>
      <c r="M5238" s="632"/>
    </row>
    <row r="5239" spans="1:13" s="503" customFormat="1" ht="15">
      <c r="A5239" s="625"/>
      <c r="B5239" s="626"/>
      <c r="C5239" s="625"/>
      <c r="D5239" s="625"/>
      <c r="E5239" s="625"/>
      <c r="F5239" s="1024" t="s">
        <v>1055</v>
      </c>
      <c r="G5239" s="1025" t="s">
        <v>1055</v>
      </c>
      <c r="H5239" s="628" t="s">
        <v>1056</v>
      </c>
      <c r="I5239" s="629" t="s">
        <v>1057</v>
      </c>
      <c r="J5239" s="625" t="s">
        <v>1058</v>
      </c>
      <c r="K5239" s="635"/>
      <c r="L5239" s="636" t="s">
        <v>1059</v>
      </c>
      <c r="M5239" s="632"/>
    </row>
    <row r="5240" spans="1:13" s="503" customFormat="1" ht="51">
      <c r="A5240" s="693">
        <v>1</v>
      </c>
      <c r="B5240" s="701" t="s">
        <v>4104</v>
      </c>
      <c r="C5240" s="693" t="s">
        <v>1247</v>
      </c>
      <c r="D5240" s="693" t="s">
        <v>4187</v>
      </c>
      <c r="E5240" s="693" t="s">
        <v>4188</v>
      </c>
      <c r="F5240" s="721">
        <v>7</v>
      </c>
      <c r="G5240" s="721"/>
      <c r="H5240" s="721">
        <v>21</v>
      </c>
      <c r="I5240" s="721">
        <v>45</v>
      </c>
      <c r="J5240" s="721">
        <v>124.5</v>
      </c>
      <c r="K5240" s="721">
        <v>30</v>
      </c>
      <c r="L5240" s="704"/>
      <c r="M5240" s="693" t="s">
        <v>4189</v>
      </c>
    </row>
    <row r="5241" spans="1:13" s="503" customFormat="1" ht="51">
      <c r="A5241" s="693">
        <v>2</v>
      </c>
      <c r="B5241" s="701" t="s">
        <v>4055</v>
      </c>
      <c r="C5241" s="693" t="s">
        <v>1276</v>
      </c>
      <c r="D5241" s="693" t="s">
        <v>4190</v>
      </c>
      <c r="E5241" s="693" t="s">
        <v>4191</v>
      </c>
      <c r="F5241" s="721">
        <v>2</v>
      </c>
      <c r="G5241" s="721"/>
      <c r="H5241" s="721">
        <v>2</v>
      </c>
      <c r="I5241" s="721">
        <v>10</v>
      </c>
      <c r="J5241" s="721">
        <v>13.4</v>
      </c>
      <c r="K5241" s="721">
        <v>6</v>
      </c>
      <c r="L5241" s="704"/>
      <c r="M5241" s="693" t="s">
        <v>4192</v>
      </c>
    </row>
    <row r="5242" spans="1:13" s="503" customFormat="1" ht="76.5">
      <c r="A5242" s="693">
        <v>3</v>
      </c>
      <c r="B5242" s="701" t="s">
        <v>4193</v>
      </c>
      <c r="C5242" s="693" t="s">
        <v>4194</v>
      </c>
      <c r="D5242" s="693" t="s">
        <v>4195</v>
      </c>
      <c r="E5242" s="693" t="s">
        <v>4196</v>
      </c>
      <c r="F5242" s="721">
        <v>0.5</v>
      </c>
      <c r="G5242" s="721"/>
      <c r="H5242" s="721">
        <v>1</v>
      </c>
      <c r="I5242" s="721">
        <v>2.5</v>
      </c>
      <c r="J5242" s="721">
        <v>5</v>
      </c>
      <c r="K5242" s="721">
        <v>1</v>
      </c>
      <c r="L5242" s="704"/>
      <c r="M5242" s="693" t="s">
        <v>4197</v>
      </c>
    </row>
    <row r="5243" spans="1:13" s="503" customFormat="1" ht="114.75">
      <c r="A5243" s="693">
        <v>4</v>
      </c>
      <c r="B5243" s="701" t="s">
        <v>4198</v>
      </c>
      <c r="C5243" s="693" t="s">
        <v>1224</v>
      </c>
      <c r="D5243" s="693" t="s">
        <v>4199</v>
      </c>
      <c r="E5243" s="693" t="s">
        <v>4200</v>
      </c>
      <c r="F5243" s="721">
        <v>2</v>
      </c>
      <c r="G5243" s="721"/>
      <c r="H5243" s="721">
        <v>1.5</v>
      </c>
      <c r="I5243" s="721">
        <v>5</v>
      </c>
      <c r="J5243" s="721">
        <v>6.2</v>
      </c>
      <c r="K5243" s="721">
        <v>5.5</v>
      </c>
      <c r="L5243" s="704"/>
      <c r="M5243" s="693" t="s">
        <v>4201</v>
      </c>
    </row>
    <row r="5244" spans="1:13" s="503" customFormat="1" ht="51">
      <c r="A5244" s="693">
        <v>5</v>
      </c>
      <c r="B5244" s="701" t="s">
        <v>4202</v>
      </c>
      <c r="C5244" s="693" t="s">
        <v>4203</v>
      </c>
      <c r="D5244" s="693" t="s">
        <v>4204</v>
      </c>
      <c r="E5244" s="693" t="s">
        <v>4205</v>
      </c>
      <c r="F5244" s="721">
        <v>5</v>
      </c>
      <c r="G5244" s="721"/>
      <c r="H5244" s="721">
        <v>4</v>
      </c>
      <c r="I5244" s="721">
        <v>15</v>
      </c>
      <c r="J5244" s="721">
        <v>18.5</v>
      </c>
      <c r="K5244" s="721">
        <v>8</v>
      </c>
      <c r="L5244" s="704"/>
      <c r="M5244" s="693" t="s">
        <v>4206</v>
      </c>
    </row>
    <row r="5245" spans="1:13" s="503" customFormat="1" ht="76.5">
      <c r="A5245" s="693">
        <v>6</v>
      </c>
      <c r="B5245" s="701" t="s">
        <v>4059</v>
      </c>
      <c r="C5245" s="693" t="s">
        <v>4207</v>
      </c>
      <c r="D5245" s="693" t="s">
        <v>4208</v>
      </c>
      <c r="E5245" s="693" t="s">
        <v>4209</v>
      </c>
      <c r="F5245" s="721">
        <v>5</v>
      </c>
      <c r="G5245" s="721"/>
      <c r="H5245" s="721"/>
      <c r="I5245" s="721">
        <v>15</v>
      </c>
      <c r="J5245" s="721">
        <v>15</v>
      </c>
      <c r="K5245" s="721">
        <v>10</v>
      </c>
      <c r="L5245" s="704"/>
      <c r="M5245" s="693" t="s">
        <v>4210</v>
      </c>
    </row>
    <row r="5246" spans="1:13" s="503" customFormat="1" ht="15">
      <c r="A5246" s="731"/>
      <c r="B5246" s="844"/>
      <c r="C5246" s="731"/>
      <c r="D5246" s="731"/>
      <c r="E5246" s="731"/>
      <c r="F5246" s="820"/>
      <c r="G5246" s="1386"/>
      <c r="H5246" s="1386"/>
      <c r="I5246" s="1386"/>
      <c r="J5246" s="1386"/>
      <c r="K5246" s="1386"/>
      <c r="L5246" s="1396"/>
      <c r="M5246" s="731"/>
    </row>
    <row r="5247" spans="1:13" s="503" customFormat="1" ht="15">
      <c r="A5247" s="731"/>
      <c r="B5247" s="844"/>
      <c r="C5247" s="731"/>
      <c r="D5247" s="731"/>
      <c r="E5247" s="731"/>
      <c r="F5247" s="820"/>
      <c r="G5247" s="1386"/>
      <c r="H5247" s="1386"/>
      <c r="I5247" s="1386"/>
      <c r="J5247" s="1386"/>
      <c r="K5247" s="1386"/>
      <c r="L5247" s="1396"/>
      <c r="M5247" s="731"/>
    </row>
    <row r="5248" spans="1:13" s="503" customFormat="1" ht="15" customHeight="1">
      <c r="A5248" s="1676" t="s">
        <v>907</v>
      </c>
      <c r="B5248" s="1676"/>
      <c r="C5248" s="1676"/>
      <c r="D5248" s="1676"/>
      <c r="E5248" s="1676"/>
      <c r="F5248" s="1676"/>
      <c r="G5248" s="1676"/>
      <c r="H5248" s="1676"/>
      <c r="I5248" s="1676"/>
      <c r="J5248" s="1676"/>
      <c r="K5248" s="1676"/>
      <c r="L5248" s="1676"/>
      <c r="M5248" s="1676"/>
    </row>
    <row r="5249" spans="1:13" s="503" customFormat="1" ht="15" customHeight="1">
      <c r="A5249" s="1661" t="s">
        <v>908</v>
      </c>
      <c r="B5249" s="1661"/>
      <c r="C5249" s="1661"/>
      <c r="D5249" s="1661"/>
      <c r="E5249" s="1661"/>
      <c r="F5249" s="1661"/>
      <c r="G5249" s="1661"/>
      <c r="H5249" s="1661"/>
      <c r="I5249" s="1661"/>
      <c r="J5249" s="1661"/>
      <c r="K5249" s="1661"/>
      <c r="L5249" s="1661"/>
      <c r="M5249" s="1661"/>
    </row>
    <row r="5250" spans="1:13" s="503" customFormat="1" ht="15">
      <c r="A5250" s="1662" t="s">
        <v>4052</v>
      </c>
      <c r="B5250" s="1662"/>
      <c r="C5250" s="1662"/>
      <c r="D5250" s="1662"/>
      <c r="E5250" s="1662"/>
      <c r="F5250" s="1662"/>
      <c r="G5250" s="1662"/>
      <c r="H5250" s="1662"/>
      <c r="I5250" s="1662"/>
      <c r="J5250" s="1662"/>
      <c r="K5250" s="1662"/>
      <c r="L5250" s="1662"/>
      <c r="M5250" s="1069"/>
    </row>
    <row r="5251" spans="1:13" s="503" customFormat="1" ht="15">
      <c r="A5251" s="1663" t="s">
        <v>4185</v>
      </c>
      <c r="B5251" s="1663"/>
      <c r="C5251" s="1663"/>
      <c r="D5251" s="1663"/>
      <c r="E5251" s="1663"/>
      <c r="F5251" s="1663"/>
      <c r="G5251" s="1663"/>
      <c r="H5251" s="1663"/>
      <c r="I5251" s="1663"/>
      <c r="J5251" s="1663"/>
      <c r="K5251" s="1663"/>
      <c r="L5251" s="1663"/>
      <c r="M5251" s="1069"/>
    </row>
    <row r="5252" spans="1:13" s="503" customFormat="1" ht="15">
      <c r="A5252" s="1664" t="s">
        <v>4186</v>
      </c>
      <c r="B5252" s="1664"/>
      <c r="C5252" s="1664"/>
      <c r="D5252" s="1664"/>
      <c r="E5252" s="1664"/>
      <c r="F5252" s="1664"/>
      <c r="G5252" s="1664"/>
      <c r="H5252" s="1664"/>
      <c r="I5252" s="1664"/>
      <c r="J5252" s="1664"/>
      <c r="K5252" s="1664"/>
      <c r="L5252" s="1664"/>
      <c r="M5252" s="1069"/>
    </row>
    <row r="5253" spans="1:13" s="503" customFormat="1" ht="15">
      <c r="A5253" s="620" t="s">
        <v>910</v>
      </c>
      <c r="B5253" s="621" t="s">
        <v>1029</v>
      </c>
      <c r="C5253" s="620" t="s">
        <v>1030</v>
      </c>
      <c r="D5253" s="620" t="s">
        <v>1030</v>
      </c>
      <c r="E5253" s="620" t="s">
        <v>1031</v>
      </c>
      <c r="F5253" s="1657" t="s">
        <v>1032</v>
      </c>
      <c r="G5253" s="1658"/>
      <c r="H5253" s="622" t="s">
        <v>1033</v>
      </c>
      <c r="I5253" s="623" t="s">
        <v>1034</v>
      </c>
      <c r="J5253" s="620" t="s">
        <v>1035</v>
      </c>
      <c r="K5253" s="620" t="s">
        <v>1036</v>
      </c>
      <c r="L5253" s="620" t="s">
        <v>1037</v>
      </c>
      <c r="M5253" s="624" t="s">
        <v>1038</v>
      </c>
    </row>
    <row r="5254" spans="1:13" s="503" customFormat="1" ht="15">
      <c r="A5254" s="625"/>
      <c r="B5254" s="626" t="s">
        <v>1039</v>
      </c>
      <c r="C5254" s="625" t="s">
        <v>1040</v>
      </c>
      <c r="D5254" s="625" t="s">
        <v>1041</v>
      </c>
      <c r="E5254" s="625" t="s">
        <v>1042</v>
      </c>
      <c r="F5254" s="1659" t="s">
        <v>1043</v>
      </c>
      <c r="G5254" s="1660"/>
      <c r="H5254" s="627" t="s">
        <v>1044</v>
      </c>
      <c r="I5254" s="625" t="s">
        <v>6</v>
      </c>
      <c r="J5254" s="628" t="s">
        <v>1045</v>
      </c>
      <c r="K5254" s="629" t="s">
        <v>1046</v>
      </c>
      <c r="L5254" s="625" t="s">
        <v>1047</v>
      </c>
      <c r="M5254" s="628" t="s">
        <v>1048</v>
      </c>
    </row>
    <row r="5255" spans="1:13" s="503" customFormat="1" ht="15">
      <c r="A5255" s="625"/>
      <c r="B5255" s="626" t="s">
        <v>1049</v>
      </c>
      <c r="C5255" s="625"/>
      <c r="D5255" s="625"/>
      <c r="E5255" s="625"/>
      <c r="F5255" s="630" t="s">
        <v>1050</v>
      </c>
      <c r="G5255" s="630" t="s">
        <v>1051</v>
      </c>
      <c r="H5255" s="631" t="s">
        <v>1052</v>
      </c>
      <c r="I5255" s="629" t="s">
        <v>1053</v>
      </c>
      <c r="J5255" s="625" t="s">
        <v>6</v>
      </c>
      <c r="K5255" s="629"/>
      <c r="L5255" s="625" t="s">
        <v>1054</v>
      </c>
      <c r="M5255" s="632"/>
    </row>
    <row r="5256" spans="1:13" s="503" customFormat="1" ht="15">
      <c r="A5256" s="625"/>
      <c r="B5256" s="626"/>
      <c r="C5256" s="625"/>
      <c r="D5256" s="625"/>
      <c r="E5256" s="625"/>
      <c r="F5256" s="1024" t="s">
        <v>1055</v>
      </c>
      <c r="G5256" s="1025" t="s">
        <v>1055</v>
      </c>
      <c r="H5256" s="628" t="s">
        <v>1056</v>
      </c>
      <c r="I5256" s="629" t="s">
        <v>1057</v>
      </c>
      <c r="J5256" s="625" t="s">
        <v>1058</v>
      </c>
      <c r="K5256" s="635"/>
      <c r="L5256" s="636" t="s">
        <v>1059</v>
      </c>
      <c r="M5256" s="632"/>
    </row>
    <row r="5257" spans="1:13" s="503" customFormat="1" ht="51">
      <c r="A5257" s="693">
        <v>7</v>
      </c>
      <c r="B5257" s="701" t="s">
        <v>4153</v>
      </c>
      <c r="C5257" s="693" t="s">
        <v>4211</v>
      </c>
      <c r="D5257" s="693" t="s">
        <v>4212</v>
      </c>
      <c r="E5257" s="693" t="s">
        <v>4213</v>
      </c>
      <c r="F5257" s="721">
        <v>4</v>
      </c>
      <c r="G5257" s="721"/>
      <c r="H5257" s="721"/>
      <c r="I5257" s="721">
        <v>6</v>
      </c>
      <c r="J5257" s="721">
        <v>13</v>
      </c>
      <c r="K5257" s="721">
        <v>2</v>
      </c>
      <c r="L5257" s="704"/>
      <c r="M5257" s="693" t="s">
        <v>4214</v>
      </c>
    </row>
    <row r="5258" spans="1:13" s="503" customFormat="1" ht="76.5">
      <c r="A5258" s="693">
        <v>8</v>
      </c>
      <c r="B5258" s="701" t="s">
        <v>4215</v>
      </c>
      <c r="C5258" s="693" t="s">
        <v>4216</v>
      </c>
      <c r="D5258" s="693" t="s">
        <v>4217</v>
      </c>
      <c r="E5258" s="693" t="s">
        <v>4218</v>
      </c>
      <c r="F5258" s="721">
        <v>1.5</v>
      </c>
      <c r="G5258" s="721"/>
      <c r="H5258" s="721"/>
      <c r="I5258" s="721">
        <v>3.5</v>
      </c>
      <c r="J5258" s="721">
        <v>3.2</v>
      </c>
      <c r="K5258" s="721">
        <v>2</v>
      </c>
      <c r="L5258" s="704"/>
      <c r="M5258" s="693" t="s">
        <v>4219</v>
      </c>
    </row>
    <row r="5259" spans="1:13" s="503" customFormat="1" ht="15">
      <c r="A5259" s="576"/>
      <c r="B5259" s="576"/>
      <c r="C5259" s="593" t="s">
        <v>6</v>
      </c>
      <c r="D5259" s="576"/>
      <c r="E5259" s="576"/>
      <c r="F5259" s="997">
        <f>SUM(F5240:F5258)</f>
        <v>27</v>
      </c>
      <c r="G5259" s="997">
        <f t="shared" ref="G5259:K5259" si="54">SUM(G5240:G5258)</f>
        <v>0</v>
      </c>
      <c r="H5259" s="997">
        <f t="shared" si="54"/>
        <v>29.5</v>
      </c>
      <c r="I5259" s="997">
        <f t="shared" si="54"/>
        <v>102</v>
      </c>
      <c r="J5259" s="997">
        <f t="shared" si="54"/>
        <v>198.79999999999998</v>
      </c>
      <c r="K5259" s="997">
        <f t="shared" si="54"/>
        <v>64.5</v>
      </c>
      <c r="L5259" s="593"/>
      <c r="M5259" s="576"/>
    </row>
    <row r="5260" spans="1:13" s="503" customFormat="1" ht="15">
      <c r="A5260" s="748"/>
      <c r="B5260" s="748"/>
      <c r="C5260" s="748"/>
      <c r="D5260" s="748"/>
      <c r="E5260" s="748"/>
      <c r="F5260" s="748"/>
      <c r="G5260" s="748"/>
      <c r="H5260" s="748"/>
      <c r="I5260" s="748"/>
      <c r="J5260" s="748"/>
      <c r="K5260" s="748"/>
      <c r="L5260" s="748"/>
      <c r="M5260" s="748"/>
    </row>
    <row r="5261" spans="1:13" s="503" customFormat="1" ht="15">
      <c r="A5261" s="748"/>
      <c r="B5261" s="748"/>
      <c r="C5261" s="748"/>
      <c r="D5261" s="748"/>
      <c r="E5261" s="748"/>
      <c r="F5261" s="748"/>
      <c r="G5261" s="748"/>
      <c r="H5261" s="748"/>
      <c r="I5261" s="748"/>
      <c r="J5261" s="748"/>
      <c r="K5261" s="748"/>
      <c r="L5261" s="748"/>
      <c r="M5261" s="748"/>
    </row>
    <row r="5262" spans="1:13" s="503" customFormat="1" ht="15">
      <c r="A5262" s="748"/>
      <c r="B5262" s="748"/>
      <c r="C5262" s="748"/>
      <c r="D5262" s="748"/>
      <c r="E5262" s="748"/>
      <c r="F5262" s="748"/>
      <c r="G5262" s="748"/>
      <c r="H5262" s="748"/>
      <c r="I5262" s="748"/>
      <c r="J5262" s="748"/>
      <c r="K5262" s="748"/>
      <c r="L5262" s="748"/>
      <c r="M5262" s="748"/>
    </row>
    <row r="5263" spans="1:13" s="503" customFormat="1" ht="15">
      <c r="A5263" s="748"/>
      <c r="B5263" s="748"/>
      <c r="C5263" s="748"/>
      <c r="D5263" s="748"/>
      <c r="E5263" s="748"/>
      <c r="F5263" s="748"/>
      <c r="G5263" s="748"/>
      <c r="H5263" s="748"/>
      <c r="I5263" s="748"/>
      <c r="J5263" s="748"/>
      <c r="K5263" s="748"/>
      <c r="L5263" s="748"/>
      <c r="M5263" s="748"/>
    </row>
    <row r="5264" spans="1:13" s="503" customFormat="1" ht="15">
      <c r="A5264" s="748"/>
      <c r="B5264" s="748"/>
      <c r="C5264" s="748"/>
      <c r="D5264" s="748"/>
      <c r="E5264" s="748"/>
      <c r="F5264" s="748"/>
      <c r="G5264" s="748"/>
      <c r="H5264" s="748"/>
      <c r="I5264" s="748"/>
      <c r="J5264" s="748"/>
      <c r="K5264" s="748"/>
      <c r="L5264" s="748"/>
      <c r="M5264" s="748"/>
    </row>
    <row r="5265" spans="1:13" s="503" customFormat="1" ht="15">
      <c r="A5265" s="748"/>
      <c r="B5265" s="748"/>
      <c r="C5265" s="748"/>
      <c r="D5265" s="748"/>
      <c r="E5265" s="748"/>
      <c r="F5265" s="748"/>
      <c r="G5265" s="748"/>
      <c r="H5265" s="748"/>
      <c r="I5265" s="748"/>
      <c r="J5265" s="748"/>
      <c r="K5265" s="748"/>
      <c r="L5265" s="748"/>
      <c r="M5265" s="748"/>
    </row>
    <row r="5266" spans="1:13" s="503" customFormat="1" ht="15">
      <c r="A5266" s="748"/>
      <c r="B5266" s="748"/>
      <c r="C5266" s="748"/>
      <c r="D5266" s="748"/>
      <c r="E5266" s="748"/>
      <c r="F5266" s="748"/>
      <c r="G5266" s="748"/>
      <c r="H5266" s="748"/>
      <c r="I5266" s="748"/>
      <c r="J5266" s="748"/>
      <c r="K5266" s="748"/>
      <c r="L5266" s="748"/>
      <c r="M5266" s="748"/>
    </row>
    <row r="5267" spans="1:13" s="503" customFormat="1" ht="15">
      <c r="A5267" s="748"/>
      <c r="B5267" s="748"/>
      <c r="C5267" s="748"/>
      <c r="D5267" s="748"/>
      <c r="E5267" s="748"/>
      <c r="F5267" s="748"/>
      <c r="G5267" s="748"/>
      <c r="H5267" s="748"/>
      <c r="I5267" s="748"/>
      <c r="J5267" s="748"/>
      <c r="K5267" s="748"/>
      <c r="L5267" s="748"/>
      <c r="M5267" s="748"/>
    </row>
    <row r="5268" spans="1:13" s="503" customFormat="1" ht="15">
      <c r="A5268" s="748"/>
      <c r="B5268" s="748"/>
      <c r="C5268" s="748"/>
      <c r="D5268" s="748"/>
      <c r="E5268" s="748"/>
      <c r="F5268" s="748"/>
      <c r="G5268" s="748"/>
      <c r="H5268" s="748"/>
      <c r="I5268" s="748"/>
      <c r="J5268" s="748"/>
      <c r="K5268" s="748"/>
      <c r="L5268" s="748"/>
      <c r="M5268" s="748"/>
    </row>
    <row r="5269" spans="1:13" s="503" customFormat="1" ht="15">
      <c r="A5269" s="748"/>
      <c r="B5269" s="748"/>
      <c r="C5269" s="748"/>
      <c r="D5269" s="748"/>
      <c r="E5269" s="748"/>
      <c r="F5269" s="748"/>
      <c r="G5269" s="748"/>
      <c r="H5269" s="748"/>
      <c r="I5269" s="748"/>
      <c r="J5269" s="748"/>
      <c r="K5269" s="748"/>
      <c r="L5269" s="748"/>
      <c r="M5269" s="748"/>
    </row>
    <row r="5270" spans="1:13" s="503" customFormat="1" ht="15">
      <c r="A5270" s="748"/>
      <c r="B5270" s="748"/>
      <c r="C5270" s="748"/>
      <c r="D5270" s="748"/>
      <c r="E5270" s="748"/>
      <c r="F5270" s="748"/>
      <c r="G5270" s="748"/>
      <c r="H5270" s="748"/>
      <c r="I5270" s="748"/>
      <c r="J5270" s="748"/>
      <c r="K5270" s="748"/>
      <c r="L5270" s="748"/>
      <c r="M5270" s="748"/>
    </row>
    <row r="5271" spans="1:13" s="503" customFormat="1" ht="15">
      <c r="A5271" s="748"/>
      <c r="B5271" s="748"/>
      <c r="C5271" s="748"/>
      <c r="D5271" s="748"/>
      <c r="E5271" s="748"/>
      <c r="F5271" s="748"/>
      <c r="G5271" s="748"/>
      <c r="H5271" s="748"/>
      <c r="I5271" s="748"/>
      <c r="J5271" s="748"/>
      <c r="K5271" s="748"/>
      <c r="L5271" s="748"/>
      <c r="M5271" s="748"/>
    </row>
    <row r="5272" spans="1:13" s="503" customFormat="1" ht="15">
      <c r="A5272" s="748"/>
      <c r="B5272" s="748"/>
      <c r="C5272" s="748"/>
      <c r="D5272" s="748"/>
      <c r="E5272" s="748"/>
      <c r="F5272" s="748"/>
      <c r="G5272" s="748"/>
      <c r="H5272" s="748"/>
      <c r="I5272" s="748"/>
      <c r="J5272" s="748"/>
      <c r="K5272" s="748"/>
      <c r="L5272" s="748"/>
      <c r="M5272" s="748"/>
    </row>
    <row r="5273" spans="1:13" s="503" customFormat="1" ht="15">
      <c r="A5273" s="748"/>
      <c r="B5273" s="748"/>
      <c r="C5273" s="748"/>
      <c r="D5273" s="748"/>
      <c r="E5273" s="748"/>
      <c r="F5273" s="748"/>
      <c r="G5273" s="748"/>
      <c r="H5273" s="748"/>
      <c r="I5273" s="748"/>
      <c r="J5273" s="748"/>
      <c r="K5273" s="748"/>
      <c r="L5273" s="748"/>
      <c r="M5273" s="748"/>
    </row>
    <row r="5274" spans="1:13" s="503" customFormat="1" ht="15">
      <c r="A5274" s="748"/>
      <c r="B5274" s="748"/>
      <c r="C5274" s="748"/>
      <c r="D5274" s="748"/>
      <c r="E5274" s="748"/>
      <c r="F5274" s="748"/>
      <c r="G5274" s="748"/>
      <c r="H5274" s="748"/>
      <c r="I5274" s="748"/>
      <c r="J5274" s="748"/>
      <c r="K5274" s="748"/>
      <c r="L5274" s="748"/>
      <c r="M5274" s="748"/>
    </row>
    <row r="5275" spans="1:13" s="503" customFormat="1" ht="15">
      <c r="A5275" s="748"/>
      <c r="B5275" s="748"/>
      <c r="C5275" s="748"/>
      <c r="D5275" s="748"/>
      <c r="E5275" s="748"/>
      <c r="F5275" s="748"/>
      <c r="G5275" s="748"/>
      <c r="H5275" s="748"/>
      <c r="I5275" s="748"/>
      <c r="J5275" s="748"/>
      <c r="K5275" s="748"/>
      <c r="L5275" s="748"/>
      <c r="M5275" s="748"/>
    </row>
    <row r="5276" spans="1:13" s="503" customFormat="1" ht="15">
      <c r="A5276" s="748"/>
      <c r="B5276" s="748"/>
      <c r="C5276" s="748"/>
      <c r="D5276" s="748"/>
      <c r="E5276" s="748"/>
      <c r="F5276" s="748"/>
      <c r="G5276" s="748"/>
      <c r="H5276" s="748"/>
      <c r="I5276" s="748"/>
      <c r="J5276" s="748"/>
      <c r="K5276" s="748"/>
      <c r="L5276" s="748"/>
      <c r="M5276" s="748"/>
    </row>
    <row r="5277" spans="1:13" s="503" customFormat="1" ht="15">
      <c r="A5277" s="748"/>
      <c r="B5277" s="748"/>
      <c r="C5277" s="748"/>
      <c r="D5277" s="748"/>
      <c r="E5277" s="748"/>
      <c r="F5277" s="748"/>
      <c r="G5277" s="748"/>
      <c r="H5277" s="748"/>
      <c r="I5277" s="748"/>
      <c r="J5277" s="748"/>
      <c r="K5277" s="748"/>
      <c r="L5277" s="748"/>
      <c r="M5277" s="748"/>
    </row>
    <row r="5278" spans="1:13" s="503" customFormat="1" ht="15">
      <c r="A5278" s="748"/>
      <c r="B5278" s="748"/>
      <c r="C5278" s="748"/>
      <c r="D5278" s="748"/>
      <c r="E5278" s="748"/>
      <c r="F5278" s="748"/>
      <c r="G5278" s="748"/>
      <c r="H5278" s="748"/>
      <c r="I5278" s="748"/>
      <c r="J5278" s="748"/>
      <c r="K5278" s="748"/>
      <c r="L5278" s="748"/>
      <c r="M5278" s="748"/>
    </row>
    <row r="5279" spans="1:13" s="503" customFormat="1" ht="15">
      <c r="A5279" s="748"/>
      <c r="B5279" s="748"/>
      <c r="C5279" s="748"/>
      <c r="D5279" s="748"/>
      <c r="E5279" s="748"/>
      <c r="F5279" s="748"/>
      <c r="G5279" s="748"/>
      <c r="H5279" s="748"/>
      <c r="I5279" s="748"/>
      <c r="J5279" s="748"/>
      <c r="K5279" s="748"/>
      <c r="L5279" s="748"/>
      <c r="M5279" s="748"/>
    </row>
    <row r="5280" spans="1:13" s="503" customFormat="1" ht="15" customHeight="1">
      <c r="A5280" s="1676" t="s">
        <v>907</v>
      </c>
      <c r="B5280" s="1676"/>
      <c r="C5280" s="1676"/>
      <c r="D5280" s="1676"/>
      <c r="E5280" s="1676"/>
      <c r="F5280" s="1676"/>
      <c r="G5280" s="1676"/>
      <c r="H5280" s="1676"/>
      <c r="I5280" s="1676"/>
      <c r="J5280" s="1676"/>
      <c r="K5280" s="1676"/>
      <c r="L5280" s="1676"/>
      <c r="M5280" s="1676"/>
    </row>
    <row r="5281" spans="1:13" s="503" customFormat="1" ht="15" customHeight="1">
      <c r="A5281" s="1661" t="s">
        <v>908</v>
      </c>
      <c r="B5281" s="1661"/>
      <c r="C5281" s="1661"/>
      <c r="D5281" s="1661"/>
      <c r="E5281" s="1661"/>
      <c r="F5281" s="1661"/>
      <c r="G5281" s="1661"/>
      <c r="H5281" s="1661"/>
      <c r="I5281" s="1661"/>
      <c r="J5281" s="1661"/>
      <c r="K5281" s="1661"/>
      <c r="L5281" s="1661"/>
      <c r="M5281" s="1661"/>
    </row>
    <row r="5282" spans="1:13" s="503" customFormat="1" ht="15">
      <c r="A5282" s="1662" t="s">
        <v>4220</v>
      </c>
      <c r="B5282" s="1662"/>
      <c r="C5282" s="1662"/>
      <c r="D5282" s="1662"/>
      <c r="E5282" s="1662"/>
      <c r="F5282" s="1662"/>
      <c r="G5282" s="1662"/>
      <c r="H5282" s="1662"/>
      <c r="I5282" s="1662"/>
      <c r="J5282" s="1662"/>
      <c r="K5282" s="1662"/>
      <c r="L5282" s="1662"/>
      <c r="M5282" s="565"/>
    </row>
    <row r="5283" spans="1:13" s="503" customFormat="1" ht="15">
      <c r="A5283" s="1663" t="s">
        <v>4221</v>
      </c>
      <c r="B5283" s="1663"/>
      <c r="C5283" s="1663"/>
      <c r="D5283" s="1663"/>
      <c r="E5283" s="1663"/>
      <c r="F5283" s="1663"/>
      <c r="G5283" s="1663"/>
      <c r="H5283" s="1663"/>
      <c r="I5283" s="1663"/>
      <c r="J5283" s="1663"/>
      <c r="K5283" s="1663"/>
      <c r="L5283" s="1663"/>
      <c r="M5283" s="565"/>
    </row>
    <row r="5284" spans="1:13" s="503" customFormat="1" ht="15">
      <c r="A5284" s="1664" t="s">
        <v>4222</v>
      </c>
      <c r="B5284" s="1664"/>
      <c r="C5284" s="1664"/>
      <c r="D5284" s="1664"/>
      <c r="E5284" s="1664"/>
      <c r="F5284" s="1664"/>
      <c r="G5284" s="1664"/>
      <c r="H5284" s="1664"/>
      <c r="I5284" s="1664"/>
      <c r="J5284" s="1664"/>
      <c r="K5284" s="1664"/>
      <c r="L5284" s="1664"/>
      <c r="M5284" s="565"/>
    </row>
    <row r="5285" spans="1:13" s="503" customFormat="1" ht="15">
      <c r="A5285" s="620" t="s">
        <v>910</v>
      </c>
      <c r="B5285" s="621" t="s">
        <v>1029</v>
      </c>
      <c r="C5285" s="620" t="s">
        <v>1030</v>
      </c>
      <c r="D5285" s="620" t="s">
        <v>1030</v>
      </c>
      <c r="E5285" s="620" t="s">
        <v>1031</v>
      </c>
      <c r="F5285" s="1657" t="s">
        <v>1032</v>
      </c>
      <c r="G5285" s="1658"/>
      <c r="H5285" s="622" t="s">
        <v>1033</v>
      </c>
      <c r="I5285" s="623" t="s">
        <v>1034</v>
      </c>
      <c r="J5285" s="620" t="s">
        <v>1035</v>
      </c>
      <c r="K5285" s="620" t="s">
        <v>1036</v>
      </c>
      <c r="L5285" s="620" t="s">
        <v>1037</v>
      </c>
      <c r="M5285" s="624" t="s">
        <v>1038</v>
      </c>
    </row>
    <row r="5286" spans="1:13" s="503" customFormat="1" ht="15">
      <c r="A5286" s="625"/>
      <c r="B5286" s="626" t="s">
        <v>1039</v>
      </c>
      <c r="C5286" s="625" t="s">
        <v>1040</v>
      </c>
      <c r="D5286" s="625" t="s">
        <v>1041</v>
      </c>
      <c r="E5286" s="625" t="s">
        <v>1042</v>
      </c>
      <c r="F5286" s="1659" t="s">
        <v>1043</v>
      </c>
      <c r="G5286" s="1660"/>
      <c r="H5286" s="627" t="s">
        <v>1044</v>
      </c>
      <c r="I5286" s="625" t="s">
        <v>6</v>
      </c>
      <c r="J5286" s="628" t="s">
        <v>1045</v>
      </c>
      <c r="K5286" s="629" t="s">
        <v>1046</v>
      </c>
      <c r="L5286" s="625" t="s">
        <v>1047</v>
      </c>
      <c r="M5286" s="628" t="s">
        <v>1048</v>
      </c>
    </row>
    <row r="5287" spans="1:13" s="503" customFormat="1" ht="15">
      <c r="A5287" s="625"/>
      <c r="B5287" s="626" t="s">
        <v>1049</v>
      </c>
      <c r="C5287" s="625"/>
      <c r="D5287" s="625"/>
      <c r="E5287" s="625"/>
      <c r="F5287" s="630" t="s">
        <v>1050</v>
      </c>
      <c r="G5287" s="630" t="s">
        <v>1051</v>
      </c>
      <c r="H5287" s="631" t="s">
        <v>1052</v>
      </c>
      <c r="I5287" s="629" t="s">
        <v>1053</v>
      </c>
      <c r="J5287" s="625" t="s">
        <v>6</v>
      </c>
      <c r="K5287" s="629"/>
      <c r="L5287" s="625" t="s">
        <v>1054</v>
      </c>
      <c r="M5287" s="632"/>
    </row>
    <row r="5288" spans="1:13" s="503" customFormat="1" ht="15">
      <c r="A5288" s="625"/>
      <c r="B5288" s="626"/>
      <c r="C5288" s="625"/>
      <c r="D5288" s="625"/>
      <c r="E5288" s="625"/>
      <c r="F5288" s="1024" t="s">
        <v>1055</v>
      </c>
      <c r="G5288" s="1025" t="s">
        <v>1055</v>
      </c>
      <c r="H5288" s="628" t="s">
        <v>1056</v>
      </c>
      <c r="I5288" s="629" t="s">
        <v>1057</v>
      </c>
      <c r="J5288" s="625" t="s">
        <v>1058</v>
      </c>
      <c r="K5288" s="635"/>
      <c r="L5288" s="636" t="s">
        <v>1059</v>
      </c>
      <c r="M5288" s="632"/>
    </row>
    <row r="5289" spans="1:13" s="503" customFormat="1" ht="51">
      <c r="A5289" s="694">
        <v>1</v>
      </c>
      <c r="B5289" s="694" t="s">
        <v>4104</v>
      </c>
      <c r="C5289" s="694" t="s">
        <v>1247</v>
      </c>
      <c r="D5289" s="694" t="s">
        <v>4223</v>
      </c>
      <c r="E5289" s="694" t="s">
        <v>4224</v>
      </c>
      <c r="F5289" s="1014">
        <v>66</v>
      </c>
      <c r="G5289" s="1014"/>
      <c r="H5289" s="1014">
        <v>52</v>
      </c>
      <c r="I5289" s="1014">
        <v>118.672</v>
      </c>
      <c r="J5289" s="1014">
        <v>296</v>
      </c>
      <c r="K5289" s="1014">
        <v>100</v>
      </c>
      <c r="L5289" s="1397" t="s">
        <v>4225</v>
      </c>
      <c r="M5289" s="694" t="s">
        <v>4226</v>
      </c>
    </row>
    <row r="5290" spans="1:13" s="503" customFormat="1" ht="51">
      <c r="A5290" s="803">
        <v>2</v>
      </c>
      <c r="B5290" s="803" t="s">
        <v>4055</v>
      </c>
      <c r="C5290" s="803" t="s">
        <v>1276</v>
      </c>
      <c r="D5290" s="694" t="s">
        <v>4227</v>
      </c>
      <c r="E5290" s="803" t="s">
        <v>4228</v>
      </c>
      <c r="F5290" s="1014">
        <v>2</v>
      </c>
      <c r="G5290" s="1014"/>
      <c r="H5290" s="1014">
        <v>3.6</v>
      </c>
      <c r="I5290" s="1014">
        <v>5.8380000000000001</v>
      </c>
      <c r="J5290" s="1014">
        <v>20.8</v>
      </c>
      <c r="K5290" s="1014">
        <v>3.3580000000000001</v>
      </c>
      <c r="L5290" s="1398"/>
      <c r="M5290" s="1673" t="s">
        <v>4229</v>
      </c>
    </row>
    <row r="5291" spans="1:13" s="503" customFormat="1" ht="51.75">
      <c r="A5291" s="920"/>
      <c r="B5291" s="920"/>
      <c r="C5291" s="1399"/>
      <c r="D5291" s="1077" t="s">
        <v>4230</v>
      </c>
      <c r="E5291" s="920"/>
      <c r="F5291" s="697"/>
      <c r="G5291" s="1014"/>
      <c r="H5291" s="1014"/>
      <c r="I5291" s="697"/>
      <c r="J5291" s="1014"/>
      <c r="K5291" s="1014"/>
      <c r="L5291" s="1398"/>
      <c r="M5291" s="1674"/>
    </row>
    <row r="5292" spans="1:13" s="503" customFormat="1" ht="39">
      <c r="A5292" s="920"/>
      <c r="B5292" s="920"/>
      <c r="C5292" s="1399"/>
      <c r="D5292" s="1077" t="s">
        <v>4231</v>
      </c>
      <c r="E5292" s="920"/>
      <c r="F5292" s="1014">
        <v>0.66700000000000004</v>
      </c>
      <c r="G5292" s="1014"/>
      <c r="H5292" s="1014"/>
      <c r="I5292" s="1014"/>
      <c r="J5292" s="1014"/>
      <c r="K5292" s="1014"/>
      <c r="L5292" s="1398"/>
      <c r="M5292" s="1674"/>
    </row>
    <row r="5293" spans="1:13" s="503" customFormat="1" ht="39">
      <c r="A5293" s="906"/>
      <c r="B5293" s="906"/>
      <c r="C5293" s="1400"/>
      <c r="D5293" s="1077" t="s">
        <v>4232</v>
      </c>
      <c r="E5293" s="906"/>
      <c r="F5293" s="1014">
        <v>0.66700000000000004</v>
      </c>
      <c r="G5293" s="1014"/>
      <c r="H5293" s="1014"/>
      <c r="I5293" s="1014"/>
      <c r="J5293" s="1014"/>
      <c r="K5293" s="1014"/>
      <c r="L5293" s="1398"/>
      <c r="M5293" s="1675"/>
    </row>
    <row r="5294" spans="1:13" s="503" customFormat="1" ht="89.25">
      <c r="A5294" s="803">
        <v>3</v>
      </c>
      <c r="B5294" s="803" t="s">
        <v>4078</v>
      </c>
      <c r="C5294" s="803" t="s">
        <v>1224</v>
      </c>
      <c r="D5294" s="694" t="s">
        <v>4233</v>
      </c>
      <c r="E5294" s="1400"/>
      <c r="F5294" s="1014">
        <v>2</v>
      </c>
      <c r="G5294" s="1014"/>
      <c r="H5294" s="1014">
        <v>0.98</v>
      </c>
      <c r="I5294" s="697" t="s">
        <v>4234</v>
      </c>
      <c r="J5294" s="1014">
        <v>3.94</v>
      </c>
      <c r="K5294" s="1014">
        <v>0.872</v>
      </c>
      <c r="L5294" s="1398"/>
      <c r="M5294" s="1401" t="s">
        <v>4235</v>
      </c>
    </row>
    <row r="5295" spans="1:13" s="503" customFormat="1" ht="114.75">
      <c r="A5295" s="906"/>
      <c r="B5295" s="906"/>
      <c r="C5295" s="906"/>
      <c r="D5295" s="694" t="s">
        <v>4236</v>
      </c>
      <c r="E5295" s="694" t="s">
        <v>4237</v>
      </c>
      <c r="F5295" s="1014">
        <v>0.54800000000000004</v>
      </c>
      <c r="G5295" s="1014"/>
      <c r="H5295" s="1014">
        <v>1.62</v>
      </c>
      <c r="I5295" s="1014">
        <v>2.1680000000000001</v>
      </c>
      <c r="J5295" s="1014">
        <v>8.69</v>
      </c>
      <c r="K5295" s="1014">
        <v>0.82199999999999995</v>
      </c>
      <c r="L5295" s="1398"/>
      <c r="M5295" s="694" t="s">
        <v>4238</v>
      </c>
    </row>
    <row r="5296" spans="1:13" s="503" customFormat="1" ht="15">
      <c r="A5296" s="911"/>
      <c r="B5296" s="911"/>
      <c r="C5296" s="911"/>
      <c r="D5296" s="911"/>
      <c r="E5296" s="911"/>
      <c r="F5296" s="1223"/>
      <c r="G5296" s="1223"/>
      <c r="H5296" s="1223"/>
      <c r="I5296" s="1223"/>
      <c r="J5296" s="1223"/>
      <c r="K5296" s="1223"/>
      <c r="L5296" s="1402"/>
      <c r="M5296" s="911"/>
    </row>
    <row r="5297" spans="1:13" s="503" customFormat="1" ht="15" customHeight="1">
      <c r="A5297" s="1676" t="s">
        <v>907</v>
      </c>
      <c r="B5297" s="1676"/>
      <c r="C5297" s="1676"/>
      <c r="D5297" s="1676"/>
      <c r="E5297" s="1676"/>
      <c r="F5297" s="1676"/>
      <c r="G5297" s="1676"/>
      <c r="H5297" s="1676"/>
      <c r="I5297" s="1676"/>
      <c r="J5297" s="1676"/>
      <c r="K5297" s="1676"/>
      <c r="L5297" s="1676"/>
      <c r="M5297" s="1676"/>
    </row>
    <row r="5298" spans="1:13" s="503" customFormat="1" ht="15" customHeight="1">
      <c r="A5298" s="1661" t="s">
        <v>908</v>
      </c>
      <c r="B5298" s="1661"/>
      <c r="C5298" s="1661"/>
      <c r="D5298" s="1661"/>
      <c r="E5298" s="1661"/>
      <c r="F5298" s="1661"/>
      <c r="G5298" s="1661"/>
      <c r="H5298" s="1661"/>
      <c r="I5298" s="1661"/>
      <c r="J5298" s="1661"/>
      <c r="K5298" s="1661"/>
      <c r="L5298" s="1661"/>
      <c r="M5298" s="1661"/>
    </row>
    <row r="5299" spans="1:13" s="503" customFormat="1" ht="15">
      <c r="A5299" s="1662" t="s">
        <v>4220</v>
      </c>
      <c r="B5299" s="1662"/>
      <c r="C5299" s="1662"/>
      <c r="D5299" s="1662"/>
      <c r="E5299" s="1662"/>
      <c r="F5299" s="1662"/>
      <c r="G5299" s="1662"/>
      <c r="H5299" s="1662"/>
      <c r="I5299" s="1662"/>
      <c r="J5299" s="1662"/>
      <c r="K5299" s="1662"/>
      <c r="L5299" s="1662"/>
      <c r="M5299" s="565"/>
    </row>
    <row r="5300" spans="1:13" s="503" customFormat="1" ht="15">
      <c r="A5300" s="1663" t="s">
        <v>4221</v>
      </c>
      <c r="B5300" s="1663"/>
      <c r="C5300" s="1663"/>
      <c r="D5300" s="1663"/>
      <c r="E5300" s="1663"/>
      <c r="F5300" s="1663"/>
      <c r="G5300" s="1663"/>
      <c r="H5300" s="1663"/>
      <c r="I5300" s="1663"/>
      <c r="J5300" s="1663"/>
      <c r="K5300" s="1663"/>
      <c r="L5300" s="1663"/>
      <c r="M5300" s="565"/>
    </row>
    <row r="5301" spans="1:13" s="503" customFormat="1" ht="15">
      <c r="A5301" s="1664" t="s">
        <v>4222</v>
      </c>
      <c r="B5301" s="1664"/>
      <c r="C5301" s="1664"/>
      <c r="D5301" s="1664"/>
      <c r="E5301" s="1664"/>
      <c r="F5301" s="1664"/>
      <c r="G5301" s="1664"/>
      <c r="H5301" s="1664"/>
      <c r="I5301" s="1664"/>
      <c r="J5301" s="1664"/>
      <c r="K5301" s="1664"/>
      <c r="L5301" s="1664"/>
      <c r="M5301" s="565"/>
    </row>
    <row r="5302" spans="1:13" s="503" customFormat="1" ht="15">
      <c r="A5302" s="620" t="s">
        <v>910</v>
      </c>
      <c r="B5302" s="621" t="s">
        <v>1029</v>
      </c>
      <c r="C5302" s="620" t="s">
        <v>1030</v>
      </c>
      <c r="D5302" s="620" t="s">
        <v>1030</v>
      </c>
      <c r="E5302" s="620" t="s">
        <v>1031</v>
      </c>
      <c r="F5302" s="1657" t="s">
        <v>1032</v>
      </c>
      <c r="G5302" s="1658"/>
      <c r="H5302" s="622" t="s">
        <v>1033</v>
      </c>
      <c r="I5302" s="623" t="s">
        <v>1034</v>
      </c>
      <c r="J5302" s="620" t="s">
        <v>1035</v>
      </c>
      <c r="K5302" s="620" t="s">
        <v>1036</v>
      </c>
      <c r="L5302" s="620" t="s">
        <v>1037</v>
      </c>
      <c r="M5302" s="624" t="s">
        <v>1038</v>
      </c>
    </row>
    <row r="5303" spans="1:13" s="503" customFormat="1" ht="15">
      <c r="A5303" s="625"/>
      <c r="B5303" s="626" t="s">
        <v>1039</v>
      </c>
      <c r="C5303" s="625" t="s">
        <v>1040</v>
      </c>
      <c r="D5303" s="625" t="s">
        <v>1041</v>
      </c>
      <c r="E5303" s="625" t="s">
        <v>1042</v>
      </c>
      <c r="F5303" s="1659" t="s">
        <v>1043</v>
      </c>
      <c r="G5303" s="1660"/>
      <c r="H5303" s="627" t="s">
        <v>1044</v>
      </c>
      <c r="I5303" s="625" t="s">
        <v>6</v>
      </c>
      <c r="J5303" s="628" t="s">
        <v>1045</v>
      </c>
      <c r="K5303" s="629" t="s">
        <v>1046</v>
      </c>
      <c r="L5303" s="625" t="s">
        <v>1047</v>
      </c>
      <c r="M5303" s="628" t="s">
        <v>1048</v>
      </c>
    </row>
    <row r="5304" spans="1:13" s="503" customFormat="1" ht="15">
      <c r="A5304" s="625"/>
      <c r="B5304" s="626" t="s">
        <v>1049</v>
      </c>
      <c r="C5304" s="625"/>
      <c r="D5304" s="625"/>
      <c r="E5304" s="625"/>
      <c r="F5304" s="630" t="s">
        <v>1050</v>
      </c>
      <c r="G5304" s="630" t="s">
        <v>1051</v>
      </c>
      <c r="H5304" s="631" t="s">
        <v>1052</v>
      </c>
      <c r="I5304" s="629" t="s">
        <v>1053</v>
      </c>
      <c r="J5304" s="625" t="s">
        <v>6</v>
      </c>
      <c r="K5304" s="629"/>
      <c r="L5304" s="625" t="s">
        <v>1054</v>
      </c>
      <c r="M5304" s="632"/>
    </row>
    <row r="5305" spans="1:13" s="503" customFormat="1" ht="15">
      <c r="A5305" s="670"/>
      <c r="B5305" s="967"/>
      <c r="C5305" s="670"/>
      <c r="D5305" s="625"/>
      <c r="E5305" s="625"/>
      <c r="F5305" s="1024" t="s">
        <v>1055</v>
      </c>
      <c r="G5305" s="1025" t="s">
        <v>1055</v>
      </c>
      <c r="H5305" s="628" t="s">
        <v>1056</v>
      </c>
      <c r="I5305" s="629" t="s">
        <v>1057</v>
      </c>
      <c r="J5305" s="625" t="s">
        <v>1058</v>
      </c>
      <c r="K5305" s="635"/>
      <c r="L5305" s="636" t="s">
        <v>1059</v>
      </c>
      <c r="M5305" s="632"/>
    </row>
    <row r="5306" spans="1:13" s="503" customFormat="1" ht="89.25">
      <c r="A5306" s="906"/>
      <c r="B5306" s="906"/>
      <c r="C5306" s="906"/>
      <c r="D5306" s="694" t="s">
        <v>4239</v>
      </c>
      <c r="E5306" s="694" t="s">
        <v>4237</v>
      </c>
      <c r="F5306" s="1014">
        <v>2.33</v>
      </c>
      <c r="G5306" s="1014"/>
      <c r="H5306" s="1014"/>
      <c r="I5306" s="1014">
        <v>2.33</v>
      </c>
      <c r="J5306" s="1014"/>
      <c r="K5306" s="1014"/>
      <c r="L5306" s="1398"/>
      <c r="M5306" s="694" t="s">
        <v>4240</v>
      </c>
    </row>
    <row r="5307" spans="1:13" s="503" customFormat="1" ht="63.75">
      <c r="A5307" s="803">
        <v>4</v>
      </c>
      <c r="B5307" s="803" t="s">
        <v>4193</v>
      </c>
      <c r="C5307" s="803" t="s">
        <v>4241</v>
      </c>
      <c r="D5307" s="694" t="s">
        <v>4242</v>
      </c>
      <c r="E5307" s="694" t="s">
        <v>4237</v>
      </c>
      <c r="F5307" s="1014">
        <v>0.23799999999999999</v>
      </c>
      <c r="G5307" s="1014"/>
      <c r="H5307" s="1014">
        <v>0.4</v>
      </c>
      <c r="I5307" s="1014">
        <v>0.63800000000000001</v>
      </c>
      <c r="J5307" s="1014">
        <v>1.2</v>
      </c>
      <c r="K5307" s="697">
        <v>0.2</v>
      </c>
      <c r="L5307" s="1014">
        <v>0.54400000000000004</v>
      </c>
      <c r="M5307" s="694" t="s">
        <v>4243</v>
      </c>
    </row>
    <row r="5308" spans="1:13" s="503" customFormat="1" ht="102">
      <c r="A5308" s="906"/>
      <c r="B5308" s="906"/>
      <c r="C5308" s="906"/>
      <c r="D5308" s="694" t="s">
        <v>4244</v>
      </c>
      <c r="E5308" s="694" t="s">
        <v>4245</v>
      </c>
      <c r="F5308" s="1014">
        <v>0.26</v>
      </c>
      <c r="G5308" s="1014"/>
      <c r="H5308" s="1014">
        <v>18.25</v>
      </c>
      <c r="I5308" s="1014">
        <v>18.510000000000002</v>
      </c>
      <c r="J5308" s="1014">
        <v>1.79</v>
      </c>
      <c r="K5308" s="1014">
        <v>0.219</v>
      </c>
      <c r="L5308" s="1398"/>
      <c r="M5308" s="694" t="s">
        <v>4246</v>
      </c>
    </row>
    <row r="5309" spans="1:13" s="503" customFormat="1" ht="102">
      <c r="A5309" s="803">
        <v>5</v>
      </c>
      <c r="B5309" s="803" t="s">
        <v>4153</v>
      </c>
      <c r="C5309" s="803" t="s">
        <v>2883</v>
      </c>
      <c r="D5309" s="694" t="s">
        <v>4247</v>
      </c>
      <c r="E5309" s="694" t="s">
        <v>4248</v>
      </c>
      <c r="F5309" s="1014">
        <v>11</v>
      </c>
      <c r="G5309" s="1014"/>
      <c r="H5309" s="1014">
        <v>37.6</v>
      </c>
      <c r="I5309" s="1014">
        <v>48.737000000000002</v>
      </c>
      <c r="J5309" s="1014">
        <v>112.8</v>
      </c>
      <c r="K5309" s="1014"/>
      <c r="L5309" s="1398"/>
      <c r="M5309" s="694" t="s">
        <v>4249</v>
      </c>
    </row>
    <row r="5310" spans="1:13" s="503" customFormat="1" ht="51">
      <c r="A5310" s="920"/>
      <c r="B5310" s="920"/>
      <c r="C5310" s="920"/>
      <c r="D5310" s="694" t="s">
        <v>4250</v>
      </c>
      <c r="E5310" s="694" t="s">
        <v>4251</v>
      </c>
      <c r="F5310" s="1014" t="s">
        <v>1077</v>
      </c>
      <c r="G5310" s="1014"/>
      <c r="H5310" s="1014">
        <v>56.4</v>
      </c>
      <c r="I5310" s="1014">
        <v>63.243000000000002</v>
      </c>
      <c r="J5310" s="1014">
        <v>169.2</v>
      </c>
      <c r="K5310" s="1014">
        <v>10.265000000000001</v>
      </c>
      <c r="L5310" s="1398"/>
      <c r="M5310" s="694" t="s">
        <v>4252</v>
      </c>
    </row>
    <row r="5311" spans="1:13" s="503" customFormat="1" ht="38.25">
      <c r="A5311" s="743"/>
      <c r="B5311" s="743"/>
      <c r="C5311" s="743"/>
      <c r="D5311" s="693" t="s">
        <v>4253</v>
      </c>
      <c r="E5311" s="693" t="s">
        <v>4254</v>
      </c>
      <c r="F5311" s="696">
        <v>10</v>
      </c>
      <c r="G5311" s="693"/>
      <c r="H5311" s="693"/>
      <c r="I5311" s="696">
        <v>10</v>
      </c>
      <c r="J5311" s="696"/>
      <c r="K5311" s="696"/>
      <c r="L5311" s="696">
        <f>SUM(I5311:K5311)</f>
        <v>10</v>
      </c>
      <c r="M5311" s="693" t="s">
        <v>4255</v>
      </c>
    </row>
    <row r="5312" spans="1:13" s="503" customFormat="1" ht="15" customHeight="1">
      <c r="A5312" s="1676" t="s">
        <v>907</v>
      </c>
      <c r="B5312" s="1676"/>
      <c r="C5312" s="1676"/>
      <c r="D5312" s="1676"/>
      <c r="E5312" s="1676"/>
      <c r="F5312" s="1676"/>
      <c r="G5312" s="1676"/>
      <c r="H5312" s="1676"/>
      <c r="I5312" s="1676"/>
      <c r="J5312" s="1676"/>
      <c r="K5312" s="1676"/>
      <c r="L5312" s="1676"/>
      <c r="M5312" s="1676"/>
    </row>
    <row r="5313" spans="1:13" s="503" customFormat="1" ht="15" customHeight="1">
      <c r="A5313" s="1661" t="s">
        <v>908</v>
      </c>
      <c r="B5313" s="1661"/>
      <c r="C5313" s="1661"/>
      <c r="D5313" s="1661"/>
      <c r="E5313" s="1661"/>
      <c r="F5313" s="1661"/>
      <c r="G5313" s="1661"/>
      <c r="H5313" s="1661"/>
      <c r="I5313" s="1661"/>
      <c r="J5313" s="1661"/>
      <c r="K5313" s="1661"/>
      <c r="L5313" s="1661"/>
      <c r="M5313" s="1661"/>
    </row>
    <row r="5314" spans="1:13" s="503" customFormat="1" ht="15">
      <c r="A5314" s="1662" t="s">
        <v>4220</v>
      </c>
      <c r="B5314" s="1662"/>
      <c r="C5314" s="1662"/>
      <c r="D5314" s="1662"/>
      <c r="E5314" s="1662"/>
      <c r="F5314" s="1662"/>
      <c r="G5314" s="1662"/>
      <c r="H5314" s="1662"/>
      <c r="I5314" s="1662"/>
      <c r="J5314" s="1662"/>
      <c r="K5314" s="1662"/>
      <c r="L5314" s="1662"/>
      <c r="M5314" s="565"/>
    </row>
    <row r="5315" spans="1:13" s="503" customFormat="1" ht="15">
      <c r="A5315" s="1663" t="s">
        <v>4221</v>
      </c>
      <c r="B5315" s="1663"/>
      <c r="C5315" s="1663"/>
      <c r="D5315" s="1663"/>
      <c r="E5315" s="1663"/>
      <c r="F5315" s="1663"/>
      <c r="G5315" s="1663"/>
      <c r="H5315" s="1663"/>
      <c r="I5315" s="1663"/>
      <c r="J5315" s="1663"/>
      <c r="K5315" s="1663"/>
      <c r="L5315" s="1663"/>
      <c r="M5315" s="565"/>
    </row>
    <row r="5316" spans="1:13" s="503" customFormat="1" ht="15">
      <c r="A5316" s="1664" t="s">
        <v>4222</v>
      </c>
      <c r="B5316" s="1664"/>
      <c r="C5316" s="1664"/>
      <c r="D5316" s="1664"/>
      <c r="E5316" s="1664"/>
      <c r="F5316" s="1664"/>
      <c r="G5316" s="1664"/>
      <c r="H5316" s="1664"/>
      <c r="I5316" s="1664"/>
      <c r="J5316" s="1664"/>
      <c r="K5316" s="1664"/>
      <c r="L5316" s="1664"/>
      <c r="M5316" s="565"/>
    </row>
    <row r="5317" spans="1:13" s="503" customFormat="1" ht="15">
      <c r="A5317" s="620" t="s">
        <v>910</v>
      </c>
      <c r="B5317" s="621" t="s">
        <v>1029</v>
      </c>
      <c r="C5317" s="620" t="s">
        <v>1030</v>
      </c>
      <c r="D5317" s="620" t="s">
        <v>1030</v>
      </c>
      <c r="E5317" s="620" t="s">
        <v>1031</v>
      </c>
      <c r="F5317" s="1657" t="s">
        <v>1032</v>
      </c>
      <c r="G5317" s="1658"/>
      <c r="H5317" s="622" t="s">
        <v>1033</v>
      </c>
      <c r="I5317" s="623" t="s">
        <v>1034</v>
      </c>
      <c r="J5317" s="620" t="s">
        <v>1035</v>
      </c>
      <c r="K5317" s="620" t="s">
        <v>1036</v>
      </c>
      <c r="L5317" s="620" t="s">
        <v>1037</v>
      </c>
      <c r="M5317" s="624" t="s">
        <v>1038</v>
      </c>
    </row>
    <row r="5318" spans="1:13" s="503" customFormat="1" ht="15">
      <c r="A5318" s="625"/>
      <c r="B5318" s="626" t="s">
        <v>1039</v>
      </c>
      <c r="C5318" s="625" t="s">
        <v>1040</v>
      </c>
      <c r="D5318" s="625" t="s">
        <v>1041</v>
      </c>
      <c r="E5318" s="625" t="s">
        <v>1042</v>
      </c>
      <c r="F5318" s="1659" t="s">
        <v>1043</v>
      </c>
      <c r="G5318" s="1660"/>
      <c r="H5318" s="627" t="s">
        <v>1044</v>
      </c>
      <c r="I5318" s="625" t="s">
        <v>6</v>
      </c>
      <c r="J5318" s="628" t="s">
        <v>1045</v>
      </c>
      <c r="K5318" s="629" t="s">
        <v>1046</v>
      </c>
      <c r="L5318" s="625" t="s">
        <v>1047</v>
      </c>
      <c r="M5318" s="628" t="s">
        <v>1048</v>
      </c>
    </row>
    <row r="5319" spans="1:13" s="503" customFormat="1" ht="15">
      <c r="A5319" s="625"/>
      <c r="B5319" s="626" t="s">
        <v>1049</v>
      </c>
      <c r="C5319" s="625"/>
      <c r="D5319" s="625"/>
      <c r="E5319" s="625"/>
      <c r="F5319" s="630" t="s">
        <v>1050</v>
      </c>
      <c r="G5319" s="630" t="s">
        <v>1051</v>
      </c>
      <c r="H5319" s="631" t="s">
        <v>1052</v>
      </c>
      <c r="I5319" s="629" t="s">
        <v>1053</v>
      </c>
      <c r="J5319" s="625" t="s">
        <v>6</v>
      </c>
      <c r="K5319" s="629"/>
      <c r="L5319" s="625" t="s">
        <v>1054</v>
      </c>
      <c r="M5319" s="632"/>
    </row>
    <row r="5320" spans="1:13" s="503" customFormat="1" ht="15">
      <c r="A5320" s="670"/>
      <c r="B5320" s="967"/>
      <c r="C5320" s="670"/>
      <c r="D5320" s="625"/>
      <c r="E5320" s="625"/>
      <c r="F5320" s="1024" t="s">
        <v>1055</v>
      </c>
      <c r="G5320" s="1025" t="s">
        <v>1055</v>
      </c>
      <c r="H5320" s="628" t="s">
        <v>1056</v>
      </c>
      <c r="I5320" s="629" t="s">
        <v>1057</v>
      </c>
      <c r="J5320" s="625" t="s">
        <v>1058</v>
      </c>
      <c r="K5320" s="635"/>
      <c r="L5320" s="636" t="s">
        <v>1059</v>
      </c>
      <c r="M5320" s="632"/>
    </row>
    <row r="5321" spans="1:13" s="503" customFormat="1" ht="51">
      <c r="A5321" s="803">
        <v>6</v>
      </c>
      <c r="B5321" s="803" t="s">
        <v>4256</v>
      </c>
      <c r="C5321" s="803" t="s">
        <v>4257</v>
      </c>
      <c r="D5321" s="694" t="s">
        <v>4258</v>
      </c>
      <c r="E5321" s="694" t="s">
        <v>4259</v>
      </c>
      <c r="F5321" s="697" t="s">
        <v>1077</v>
      </c>
      <c r="G5321" s="1014"/>
      <c r="H5321" s="1014">
        <v>1.5</v>
      </c>
      <c r="I5321" s="1014">
        <v>1.5</v>
      </c>
      <c r="J5321" s="1014">
        <v>4.2560000000000002</v>
      </c>
      <c r="K5321" s="1014">
        <v>29.175999999999998</v>
      </c>
      <c r="L5321" s="1398"/>
      <c r="M5321" s="694" t="s">
        <v>4260</v>
      </c>
    </row>
    <row r="5322" spans="1:13" s="503" customFormat="1" ht="114.75">
      <c r="A5322" s="906"/>
      <c r="B5322" s="906"/>
      <c r="C5322" s="906"/>
      <c r="D5322" s="694" t="s">
        <v>4261</v>
      </c>
      <c r="E5322" s="694" t="s">
        <v>4262</v>
      </c>
      <c r="F5322" s="1014">
        <v>0.373</v>
      </c>
      <c r="G5322" s="1014"/>
      <c r="H5322" s="1014">
        <v>2</v>
      </c>
      <c r="I5322" s="1014">
        <v>2.3730000000000002</v>
      </c>
      <c r="J5322" s="1014"/>
      <c r="K5322" s="1014">
        <v>1.786</v>
      </c>
      <c r="L5322" s="1398"/>
      <c r="M5322" s="694" t="s">
        <v>4263</v>
      </c>
    </row>
    <row r="5323" spans="1:13" s="503" customFormat="1" ht="63.75">
      <c r="A5323" s="893">
        <v>7</v>
      </c>
      <c r="B5323" s="694" t="s">
        <v>4193</v>
      </c>
      <c r="C5323" s="694" t="s">
        <v>4264</v>
      </c>
      <c r="D5323" s="694" t="s">
        <v>4265</v>
      </c>
      <c r="E5323" s="694" t="s">
        <v>4266</v>
      </c>
      <c r="F5323" s="697" t="s">
        <v>1077</v>
      </c>
      <c r="G5323" s="1014"/>
      <c r="H5323" s="1014">
        <v>0.04</v>
      </c>
      <c r="I5323" s="1014">
        <v>0.27800000000000002</v>
      </c>
      <c r="J5323" s="1014">
        <v>1.2</v>
      </c>
      <c r="K5323" s="697" t="s">
        <v>1077</v>
      </c>
      <c r="L5323" s="1398">
        <v>520.20399999999995</v>
      </c>
      <c r="M5323" s="694" t="s">
        <v>4267</v>
      </c>
    </row>
    <row r="5324" spans="1:13" s="503" customFormat="1" ht="140.25">
      <c r="A5324" s="893">
        <v>8</v>
      </c>
      <c r="B5324" s="694" t="s">
        <v>4268</v>
      </c>
      <c r="C5324" s="694" t="s">
        <v>4269</v>
      </c>
      <c r="D5324" s="694" t="s">
        <v>4270</v>
      </c>
      <c r="E5324" s="694" t="s">
        <v>4271</v>
      </c>
      <c r="F5324" s="1014">
        <v>2</v>
      </c>
      <c r="G5324" s="1014"/>
      <c r="H5324" s="1014">
        <v>7.52</v>
      </c>
      <c r="I5324" s="697">
        <v>11.952</v>
      </c>
      <c r="J5324" s="1014">
        <v>42.56</v>
      </c>
      <c r="K5324" s="1014">
        <v>6.649</v>
      </c>
      <c r="L5324" s="1398"/>
      <c r="M5324" s="694" t="s">
        <v>4272</v>
      </c>
    </row>
    <row r="5325" spans="1:13" s="503" customFormat="1" ht="15">
      <c r="A5325" s="593"/>
      <c r="B5325" s="1196"/>
      <c r="C5325" s="593" t="s">
        <v>6</v>
      </c>
      <c r="D5325" s="1403"/>
      <c r="E5325" s="593"/>
      <c r="F5325" s="997">
        <f>SUM(F5289:F5324)</f>
        <v>98.083000000000013</v>
      </c>
      <c r="G5325" s="997">
        <f t="shared" ref="G5325:K5325" si="55">SUM(G5289:G5324)</f>
        <v>0</v>
      </c>
      <c r="H5325" s="997">
        <f t="shared" si="55"/>
        <v>181.91</v>
      </c>
      <c r="I5325" s="997">
        <f t="shared" si="55"/>
        <v>286.23900000000003</v>
      </c>
      <c r="J5325" s="997">
        <f t="shared" si="55"/>
        <v>662.43600000000015</v>
      </c>
      <c r="K5325" s="997">
        <f t="shared" si="55"/>
        <v>153.34700000000001</v>
      </c>
      <c r="L5325" s="1196"/>
      <c r="M5325" s="593"/>
    </row>
    <row r="5326" spans="1:13" s="503" customFormat="1" ht="15">
      <c r="A5326" s="748"/>
      <c r="B5326" s="748"/>
      <c r="C5326" s="748"/>
      <c r="D5326" s="748"/>
      <c r="E5326" s="748"/>
      <c r="F5326" s="748"/>
      <c r="G5326" s="748"/>
      <c r="H5326" s="748"/>
      <c r="I5326" s="748"/>
      <c r="J5326" s="748"/>
      <c r="K5326" s="748"/>
      <c r="L5326" s="748"/>
      <c r="M5326" s="748"/>
    </row>
    <row r="5327" spans="1:13" s="503" customFormat="1" ht="15">
      <c r="A5327" s="748"/>
      <c r="B5327" s="748"/>
      <c r="C5327" s="748"/>
      <c r="D5327" s="748"/>
      <c r="E5327" s="748"/>
      <c r="F5327" s="748"/>
      <c r="G5327" s="748"/>
      <c r="H5327" s="748"/>
      <c r="I5327" s="748"/>
      <c r="J5327" s="748"/>
      <c r="K5327" s="748"/>
      <c r="L5327" s="748"/>
      <c r="M5327" s="748"/>
    </row>
    <row r="5328" spans="1:13" s="503" customFormat="1" ht="15">
      <c r="A5328" s="748"/>
      <c r="B5328" s="748"/>
      <c r="C5328" s="748"/>
      <c r="D5328" s="748"/>
      <c r="E5328" s="748"/>
      <c r="F5328" s="748"/>
      <c r="G5328" s="748"/>
      <c r="H5328" s="748"/>
      <c r="I5328" s="748"/>
      <c r="J5328" s="748"/>
      <c r="K5328" s="748"/>
      <c r="L5328" s="748"/>
      <c r="M5328" s="748"/>
    </row>
    <row r="5329" spans="1:13" s="503" customFormat="1" ht="15">
      <c r="A5329" s="748"/>
      <c r="B5329" s="748"/>
      <c r="C5329" s="748"/>
      <c r="D5329" s="748"/>
      <c r="E5329" s="748"/>
      <c r="F5329" s="748"/>
      <c r="G5329" s="748"/>
      <c r="H5329" s="748"/>
      <c r="I5329" s="748"/>
      <c r="J5329" s="748"/>
      <c r="K5329" s="748"/>
      <c r="L5329" s="748"/>
      <c r="M5329" s="748"/>
    </row>
    <row r="5330" spans="1:13" s="503" customFormat="1" ht="15" customHeight="1">
      <c r="A5330" s="1676" t="s">
        <v>907</v>
      </c>
      <c r="B5330" s="1676"/>
      <c r="C5330" s="1676"/>
      <c r="D5330" s="1676"/>
      <c r="E5330" s="1676"/>
      <c r="F5330" s="1676"/>
      <c r="G5330" s="1676"/>
      <c r="H5330" s="1676"/>
      <c r="I5330" s="1676"/>
      <c r="J5330" s="1676"/>
      <c r="K5330" s="1676"/>
      <c r="L5330" s="1676"/>
      <c r="M5330" s="1676"/>
    </row>
    <row r="5331" spans="1:13" s="503" customFormat="1" ht="15" customHeight="1">
      <c r="A5331" s="1676" t="s">
        <v>908</v>
      </c>
      <c r="B5331" s="1676"/>
      <c r="C5331" s="1676"/>
      <c r="D5331" s="1676"/>
      <c r="E5331" s="1676"/>
      <c r="F5331" s="1676"/>
      <c r="G5331" s="1676"/>
      <c r="H5331" s="1676"/>
      <c r="I5331" s="1676"/>
      <c r="J5331" s="1676"/>
      <c r="K5331" s="1676"/>
      <c r="L5331" s="1676"/>
      <c r="M5331" s="1676"/>
    </row>
    <row r="5332" spans="1:13" s="503" customFormat="1" ht="15">
      <c r="A5332" s="1662" t="s">
        <v>4220</v>
      </c>
      <c r="B5332" s="1662"/>
      <c r="C5332" s="1662"/>
      <c r="D5332" s="1662"/>
      <c r="E5332" s="1662"/>
      <c r="F5332" s="1662"/>
      <c r="G5332" s="1662"/>
      <c r="H5332" s="1662"/>
      <c r="I5332" s="1662"/>
      <c r="J5332" s="1662"/>
      <c r="K5332" s="1662"/>
      <c r="L5332" s="1662"/>
      <c r="M5332" s="565"/>
    </row>
    <row r="5333" spans="1:13" s="503" customFormat="1" ht="15">
      <c r="A5333" s="1663" t="s">
        <v>4273</v>
      </c>
      <c r="B5333" s="1663"/>
      <c r="C5333" s="1663"/>
      <c r="D5333" s="1663"/>
      <c r="E5333" s="1663"/>
      <c r="F5333" s="1663"/>
      <c r="G5333" s="1663"/>
      <c r="H5333" s="1663"/>
      <c r="I5333" s="1663"/>
      <c r="J5333" s="1663"/>
      <c r="K5333" s="1663"/>
      <c r="L5333" s="1663"/>
      <c r="M5333" s="565"/>
    </row>
    <row r="5334" spans="1:13" s="503" customFormat="1" ht="15">
      <c r="A5334" s="1664" t="s">
        <v>4274</v>
      </c>
      <c r="B5334" s="1664"/>
      <c r="C5334" s="1664"/>
      <c r="D5334" s="1664"/>
      <c r="E5334" s="1664"/>
      <c r="F5334" s="1664"/>
      <c r="G5334" s="1664"/>
      <c r="H5334" s="1664"/>
      <c r="I5334" s="1664"/>
      <c r="J5334" s="1664"/>
      <c r="K5334" s="1664"/>
      <c r="L5334" s="1664"/>
      <c r="M5334" s="565"/>
    </row>
    <row r="5335" spans="1:13" s="503" customFormat="1" ht="15">
      <c r="A5335" s="620" t="s">
        <v>910</v>
      </c>
      <c r="B5335" s="621" t="s">
        <v>1029</v>
      </c>
      <c r="C5335" s="620" t="s">
        <v>1030</v>
      </c>
      <c r="D5335" s="620" t="s">
        <v>1030</v>
      </c>
      <c r="E5335" s="620" t="s">
        <v>1031</v>
      </c>
      <c r="F5335" s="1657" t="s">
        <v>1032</v>
      </c>
      <c r="G5335" s="1658"/>
      <c r="H5335" s="622" t="s">
        <v>1033</v>
      </c>
      <c r="I5335" s="623" t="s">
        <v>1034</v>
      </c>
      <c r="J5335" s="620" t="s">
        <v>1035</v>
      </c>
      <c r="K5335" s="620" t="s">
        <v>1036</v>
      </c>
      <c r="L5335" s="620" t="s">
        <v>1037</v>
      </c>
      <c r="M5335" s="624" t="s">
        <v>1038</v>
      </c>
    </row>
    <row r="5336" spans="1:13" s="503" customFormat="1" ht="15">
      <c r="A5336" s="625"/>
      <c r="B5336" s="626" t="s">
        <v>1039</v>
      </c>
      <c r="C5336" s="625" t="s">
        <v>1040</v>
      </c>
      <c r="D5336" s="625" t="s">
        <v>1041</v>
      </c>
      <c r="E5336" s="625" t="s">
        <v>1042</v>
      </c>
      <c r="F5336" s="1659" t="s">
        <v>1043</v>
      </c>
      <c r="G5336" s="1660"/>
      <c r="H5336" s="627" t="s">
        <v>1044</v>
      </c>
      <c r="I5336" s="625" t="s">
        <v>6</v>
      </c>
      <c r="J5336" s="628" t="s">
        <v>1045</v>
      </c>
      <c r="K5336" s="629" t="s">
        <v>1046</v>
      </c>
      <c r="L5336" s="625" t="s">
        <v>1047</v>
      </c>
      <c r="M5336" s="628" t="s">
        <v>1048</v>
      </c>
    </row>
    <row r="5337" spans="1:13" s="503" customFormat="1" ht="15">
      <c r="A5337" s="625"/>
      <c r="B5337" s="626" t="s">
        <v>1049</v>
      </c>
      <c r="C5337" s="625"/>
      <c r="D5337" s="625"/>
      <c r="E5337" s="625"/>
      <c r="F5337" s="630" t="s">
        <v>1050</v>
      </c>
      <c r="G5337" s="630" t="s">
        <v>1051</v>
      </c>
      <c r="H5337" s="631" t="s">
        <v>1052</v>
      </c>
      <c r="I5337" s="629" t="s">
        <v>1053</v>
      </c>
      <c r="J5337" s="625" t="s">
        <v>6</v>
      </c>
      <c r="K5337" s="629"/>
      <c r="L5337" s="625" t="s">
        <v>1054</v>
      </c>
      <c r="M5337" s="632"/>
    </row>
    <row r="5338" spans="1:13" s="503" customFormat="1" ht="15">
      <c r="A5338" s="625"/>
      <c r="B5338" s="626"/>
      <c r="C5338" s="625"/>
      <c r="D5338" s="625"/>
      <c r="E5338" s="625"/>
      <c r="F5338" s="1024" t="s">
        <v>1055</v>
      </c>
      <c r="G5338" s="1025" t="s">
        <v>1055</v>
      </c>
      <c r="H5338" s="628" t="s">
        <v>1056</v>
      </c>
      <c r="I5338" s="629" t="s">
        <v>1057</v>
      </c>
      <c r="J5338" s="625" t="s">
        <v>1058</v>
      </c>
      <c r="K5338" s="635"/>
      <c r="L5338" s="636" t="s">
        <v>1059</v>
      </c>
      <c r="M5338" s="632"/>
    </row>
    <row r="5339" spans="1:13" s="503" customFormat="1" ht="51">
      <c r="A5339" s="693">
        <v>1</v>
      </c>
      <c r="B5339" s="739" t="s">
        <v>4275</v>
      </c>
      <c r="C5339" s="673" t="s">
        <v>2482</v>
      </c>
      <c r="D5339" s="673" t="s">
        <v>4276</v>
      </c>
      <c r="E5339" s="673" t="s">
        <v>4277</v>
      </c>
      <c r="F5339" s="642">
        <v>8</v>
      </c>
      <c r="G5339" s="698"/>
      <c r="H5339" s="642"/>
      <c r="I5339" s="698">
        <v>10</v>
      </c>
      <c r="J5339" s="698"/>
      <c r="K5339" s="693"/>
      <c r="L5339" s="693"/>
      <c r="M5339" s="673" t="s">
        <v>4278</v>
      </c>
    </row>
    <row r="5340" spans="1:13" s="503" customFormat="1" ht="63.75">
      <c r="A5340" s="693">
        <v>2</v>
      </c>
      <c r="B5340" s="693" t="s">
        <v>4078</v>
      </c>
      <c r="C5340" s="673" t="s">
        <v>1224</v>
      </c>
      <c r="D5340" s="673" t="s">
        <v>4279</v>
      </c>
      <c r="E5340" s="673" t="s">
        <v>4280</v>
      </c>
      <c r="F5340" s="698">
        <v>0.5</v>
      </c>
      <c r="G5340" s="698"/>
      <c r="H5340" s="698"/>
      <c r="I5340" s="698">
        <v>0.5</v>
      </c>
      <c r="J5340" s="698"/>
      <c r="K5340" s="696">
        <v>0.5</v>
      </c>
      <c r="L5340" s="693"/>
      <c r="M5340" s="673" t="s">
        <v>4281</v>
      </c>
    </row>
    <row r="5341" spans="1:13" s="503" customFormat="1" ht="63.75">
      <c r="A5341" s="693">
        <v>3</v>
      </c>
      <c r="B5341" s="693" t="s">
        <v>4282</v>
      </c>
      <c r="C5341" s="693" t="s">
        <v>4283</v>
      </c>
      <c r="D5341" s="673" t="s">
        <v>4284</v>
      </c>
      <c r="E5341" s="673" t="s">
        <v>4285</v>
      </c>
      <c r="F5341" s="698">
        <v>10</v>
      </c>
      <c r="G5341" s="698"/>
      <c r="H5341" s="698"/>
      <c r="I5341" s="698">
        <v>10</v>
      </c>
      <c r="J5341" s="698"/>
      <c r="K5341" s="696">
        <v>10</v>
      </c>
      <c r="L5341" s="1404"/>
      <c r="M5341" s="693" t="s">
        <v>4286</v>
      </c>
    </row>
    <row r="5342" spans="1:13" s="503" customFormat="1" ht="51">
      <c r="A5342" s="693">
        <v>4</v>
      </c>
      <c r="B5342" s="743" t="s">
        <v>4287</v>
      </c>
      <c r="C5342" s="693" t="s">
        <v>4288</v>
      </c>
      <c r="D5342" s="673" t="s">
        <v>4289</v>
      </c>
      <c r="E5342" s="693" t="s">
        <v>4290</v>
      </c>
      <c r="F5342" s="698">
        <v>7</v>
      </c>
      <c r="G5342" s="698"/>
      <c r="H5342" s="698"/>
      <c r="I5342" s="698">
        <v>7</v>
      </c>
      <c r="J5342" s="698"/>
      <c r="K5342" s="696">
        <v>7</v>
      </c>
      <c r="L5342" s="1404"/>
      <c r="M5342" s="693" t="s">
        <v>4291</v>
      </c>
    </row>
    <row r="5343" spans="1:13" s="503" customFormat="1" ht="15">
      <c r="A5343" s="593"/>
      <c r="B5343" s="593"/>
      <c r="C5343" s="1047" t="s">
        <v>6</v>
      </c>
      <c r="D5343" s="1047"/>
      <c r="E5343" s="1047"/>
      <c r="F5343" s="997">
        <f>SUM(F5339:F5342)</f>
        <v>25.5</v>
      </c>
      <c r="G5343" s="997"/>
      <c r="H5343" s="997">
        <f>SUM(H5339:H5342)</f>
        <v>0</v>
      </c>
      <c r="I5343" s="997">
        <f>SUM(I5339:I5342)</f>
        <v>27.5</v>
      </c>
      <c r="J5343" s="997">
        <f>SUM(J5339:J5342)</f>
        <v>0</v>
      </c>
      <c r="K5343" s="997">
        <f>SUM(K5339:K5342)</f>
        <v>17.5</v>
      </c>
      <c r="L5343" s="1047"/>
      <c r="M5343" s="1066"/>
    </row>
    <row r="5344" spans="1:13" s="503" customFormat="1" ht="15">
      <c r="A5344" s="595"/>
      <c r="B5344" s="595"/>
      <c r="C5344" s="595"/>
      <c r="D5344" s="595"/>
      <c r="E5344" s="595"/>
      <c r="F5344" s="1011"/>
      <c r="G5344" s="1011"/>
      <c r="H5344" s="1011"/>
      <c r="I5344" s="1011"/>
      <c r="J5344" s="1011"/>
      <c r="K5344" s="1011"/>
      <c r="L5344" s="595"/>
      <c r="M5344" s="738"/>
    </row>
    <row r="5345" spans="1:13" s="503" customFormat="1" ht="15">
      <c r="A5345" s="595"/>
      <c r="B5345" s="595"/>
      <c r="C5345" s="595"/>
      <c r="D5345" s="595"/>
      <c r="E5345" s="595"/>
      <c r="F5345" s="1011"/>
      <c r="G5345" s="1011"/>
      <c r="H5345" s="1011"/>
      <c r="I5345" s="1011"/>
      <c r="J5345" s="1011"/>
      <c r="K5345" s="1011"/>
      <c r="L5345" s="595"/>
      <c r="M5345" s="738"/>
    </row>
    <row r="5346" spans="1:13" s="503" customFormat="1" ht="15">
      <c r="A5346" s="595"/>
      <c r="B5346" s="595"/>
      <c r="C5346" s="595"/>
      <c r="D5346" s="595"/>
      <c r="E5346" s="595"/>
      <c r="F5346" s="1011"/>
      <c r="G5346" s="1011"/>
      <c r="H5346" s="1011"/>
      <c r="I5346" s="1011"/>
      <c r="J5346" s="1011"/>
      <c r="K5346" s="1011"/>
      <c r="L5346" s="595"/>
      <c r="M5346" s="738"/>
    </row>
    <row r="5347" spans="1:13" s="503" customFormat="1" ht="15">
      <c r="A5347" s="595"/>
      <c r="B5347" s="595"/>
      <c r="C5347" s="595"/>
      <c r="D5347" s="595"/>
      <c r="E5347" s="595"/>
      <c r="F5347" s="1011"/>
      <c r="G5347" s="1011"/>
      <c r="H5347" s="1011"/>
      <c r="I5347" s="1011"/>
      <c r="J5347" s="1011"/>
      <c r="K5347" s="1011"/>
      <c r="L5347" s="595"/>
      <c r="M5347" s="738"/>
    </row>
    <row r="5348" spans="1:13" s="503" customFormat="1" ht="15">
      <c r="A5348" s="595"/>
      <c r="B5348" s="595"/>
      <c r="C5348" s="595"/>
      <c r="D5348" s="595"/>
      <c r="E5348" s="595"/>
      <c r="F5348" s="1011"/>
      <c r="G5348" s="1011"/>
      <c r="H5348" s="1011"/>
      <c r="I5348" s="1011"/>
      <c r="J5348" s="1011"/>
      <c r="K5348" s="1011"/>
      <c r="L5348" s="595"/>
      <c r="M5348" s="738"/>
    </row>
    <row r="5349" spans="1:13" s="503" customFormat="1" ht="15">
      <c r="A5349" s="595"/>
      <c r="B5349" s="595"/>
      <c r="C5349" s="595"/>
      <c r="D5349" s="595"/>
      <c r="E5349" s="595"/>
      <c r="F5349" s="1011"/>
      <c r="G5349" s="1011"/>
      <c r="H5349" s="1011"/>
      <c r="I5349" s="1011"/>
      <c r="J5349" s="1011"/>
      <c r="K5349" s="1011"/>
      <c r="L5349" s="595"/>
      <c r="M5349" s="738"/>
    </row>
    <row r="5350" spans="1:13" s="503" customFormat="1" ht="15">
      <c r="A5350" s="595"/>
      <c r="B5350" s="595"/>
      <c r="C5350" s="595"/>
      <c r="D5350" s="595"/>
      <c r="E5350" s="595"/>
      <c r="F5350" s="1011"/>
      <c r="G5350" s="1011"/>
      <c r="H5350" s="1011"/>
      <c r="I5350" s="1011"/>
      <c r="J5350" s="1011"/>
      <c r="K5350" s="1011"/>
      <c r="L5350" s="595"/>
      <c r="M5350" s="738"/>
    </row>
    <row r="5351" spans="1:13" s="503" customFormat="1" ht="15">
      <c r="A5351" s="595"/>
      <c r="B5351" s="595"/>
      <c r="C5351" s="595"/>
      <c r="D5351" s="595"/>
      <c r="E5351" s="595"/>
      <c r="F5351" s="1011"/>
      <c r="G5351" s="1011"/>
      <c r="H5351" s="1011"/>
      <c r="I5351" s="1011"/>
      <c r="J5351" s="1011"/>
      <c r="K5351" s="1011"/>
      <c r="L5351" s="595"/>
      <c r="M5351" s="738"/>
    </row>
    <row r="5352" spans="1:13" s="503" customFormat="1" ht="15">
      <c r="A5352" s="595"/>
      <c r="B5352" s="595"/>
      <c r="C5352" s="595"/>
      <c r="D5352" s="595"/>
      <c r="E5352" s="595"/>
      <c r="F5352" s="1011"/>
      <c r="G5352" s="1011"/>
      <c r="H5352" s="1011"/>
      <c r="I5352" s="1011"/>
      <c r="J5352" s="1011"/>
      <c r="K5352" s="1011"/>
      <c r="L5352" s="595"/>
      <c r="M5352" s="738"/>
    </row>
    <row r="5353" spans="1:13" s="503" customFormat="1" ht="15">
      <c r="A5353" s="595"/>
      <c r="B5353" s="595"/>
      <c r="C5353" s="595"/>
      <c r="D5353" s="595"/>
      <c r="E5353" s="595"/>
      <c r="F5353" s="1011"/>
      <c r="G5353" s="1011"/>
      <c r="H5353" s="1011"/>
      <c r="I5353" s="1011"/>
      <c r="J5353" s="1011"/>
      <c r="K5353" s="1011"/>
      <c r="L5353" s="595"/>
      <c r="M5353" s="738"/>
    </row>
    <row r="5354" spans="1:13" s="503" customFormat="1" ht="15">
      <c r="A5354" s="595"/>
      <c r="B5354" s="595"/>
      <c r="C5354" s="595"/>
      <c r="D5354" s="595"/>
      <c r="E5354" s="595"/>
      <c r="F5354" s="1011"/>
      <c r="G5354" s="1011"/>
      <c r="H5354" s="1011"/>
      <c r="I5354" s="1011"/>
      <c r="J5354" s="1011"/>
      <c r="K5354" s="1011"/>
      <c r="L5354" s="595"/>
      <c r="M5354" s="738"/>
    </row>
    <row r="5355" spans="1:13" s="503" customFormat="1" ht="15">
      <c r="A5355" s="595"/>
      <c r="B5355" s="595"/>
      <c r="C5355" s="595"/>
      <c r="D5355" s="595"/>
      <c r="E5355" s="595"/>
      <c r="F5355" s="1011"/>
      <c r="G5355" s="1011"/>
      <c r="H5355" s="1011"/>
      <c r="I5355" s="1011"/>
      <c r="J5355" s="1011"/>
      <c r="K5355" s="1011"/>
      <c r="L5355" s="595"/>
      <c r="M5355" s="738"/>
    </row>
    <row r="5356" spans="1:13" s="503" customFormat="1" ht="15">
      <c r="A5356" s="595"/>
      <c r="B5356" s="595"/>
      <c r="C5356" s="595"/>
      <c r="D5356" s="595"/>
      <c r="E5356" s="595"/>
      <c r="F5356" s="1011"/>
      <c r="G5356" s="1011"/>
      <c r="H5356" s="1011"/>
      <c r="I5356" s="1011"/>
      <c r="J5356" s="1011"/>
      <c r="K5356" s="1011"/>
      <c r="L5356" s="595"/>
      <c r="M5356" s="738"/>
    </row>
    <row r="5357" spans="1:13" s="503" customFormat="1" ht="15">
      <c r="A5357" s="1676" t="s">
        <v>907</v>
      </c>
      <c r="B5357" s="1676"/>
      <c r="C5357" s="1676"/>
      <c r="D5357" s="1676"/>
      <c r="E5357" s="1676"/>
      <c r="F5357" s="1676"/>
      <c r="G5357" s="1676"/>
      <c r="H5357" s="1676"/>
      <c r="I5357" s="1676"/>
      <c r="J5357" s="1676"/>
      <c r="K5357" s="1676"/>
      <c r="L5357" s="1676"/>
      <c r="M5357" s="565"/>
    </row>
    <row r="5358" spans="1:13" s="503" customFormat="1" ht="15">
      <c r="A5358" s="1661" t="s">
        <v>908</v>
      </c>
      <c r="B5358" s="1661"/>
      <c r="C5358" s="1661"/>
      <c r="D5358" s="1661"/>
      <c r="E5358" s="1661"/>
      <c r="F5358" s="1661"/>
      <c r="G5358" s="1661"/>
      <c r="H5358" s="1661"/>
      <c r="I5358" s="1661"/>
      <c r="J5358" s="1661"/>
      <c r="K5358" s="1661"/>
      <c r="L5358" s="1661"/>
      <c r="M5358" s="565"/>
    </row>
    <row r="5359" spans="1:13" s="503" customFormat="1" ht="15">
      <c r="A5359" s="1662" t="s">
        <v>4292</v>
      </c>
      <c r="B5359" s="1662"/>
      <c r="C5359" s="1662"/>
      <c r="D5359" s="1662"/>
      <c r="E5359" s="1662"/>
      <c r="F5359" s="1662"/>
      <c r="G5359" s="1662"/>
      <c r="H5359" s="1662"/>
      <c r="I5359" s="1662"/>
      <c r="J5359" s="1662"/>
      <c r="K5359" s="1662"/>
      <c r="L5359" s="1662"/>
      <c r="M5359" s="565"/>
    </row>
    <row r="5360" spans="1:13" s="503" customFormat="1" ht="15">
      <c r="A5360" s="1663" t="s">
        <v>4293</v>
      </c>
      <c r="B5360" s="1663"/>
      <c r="C5360" s="1663"/>
      <c r="D5360" s="1663"/>
      <c r="E5360" s="1663"/>
      <c r="F5360" s="1663"/>
      <c r="G5360" s="1663"/>
      <c r="H5360" s="1663"/>
      <c r="I5360" s="1663"/>
      <c r="J5360" s="1663"/>
      <c r="K5360" s="1663"/>
      <c r="L5360" s="1663"/>
      <c r="M5360" s="565"/>
    </row>
    <row r="5361" spans="1:13" s="503" customFormat="1" ht="15">
      <c r="A5361" s="1664" t="s">
        <v>4294</v>
      </c>
      <c r="B5361" s="1664"/>
      <c r="C5361" s="1664"/>
      <c r="D5361" s="1664"/>
      <c r="E5361" s="1664"/>
      <c r="F5361" s="1664"/>
      <c r="G5361" s="1664"/>
      <c r="H5361" s="1664"/>
      <c r="I5361" s="1664"/>
      <c r="J5361" s="1664"/>
      <c r="K5361" s="1664"/>
      <c r="L5361" s="1664"/>
      <c r="M5361" s="565"/>
    </row>
    <row r="5362" spans="1:13" s="503" customFormat="1" ht="15">
      <c r="A5362" s="620" t="s">
        <v>910</v>
      </c>
      <c r="B5362" s="621" t="s">
        <v>1029</v>
      </c>
      <c r="C5362" s="620" t="s">
        <v>1030</v>
      </c>
      <c r="D5362" s="620" t="s">
        <v>1030</v>
      </c>
      <c r="E5362" s="620" t="s">
        <v>1031</v>
      </c>
      <c r="F5362" s="1657" t="s">
        <v>1032</v>
      </c>
      <c r="G5362" s="1658"/>
      <c r="H5362" s="622" t="s">
        <v>1033</v>
      </c>
      <c r="I5362" s="623" t="s">
        <v>1034</v>
      </c>
      <c r="J5362" s="620" t="s">
        <v>1035</v>
      </c>
      <c r="K5362" s="620" t="s">
        <v>1036</v>
      </c>
      <c r="L5362" s="620" t="s">
        <v>1037</v>
      </c>
      <c r="M5362" s="624" t="s">
        <v>1038</v>
      </c>
    </row>
    <row r="5363" spans="1:13" s="503" customFormat="1" ht="15">
      <c r="A5363" s="625"/>
      <c r="B5363" s="626" t="s">
        <v>1039</v>
      </c>
      <c r="C5363" s="625" t="s">
        <v>1040</v>
      </c>
      <c r="D5363" s="625" t="s">
        <v>1041</v>
      </c>
      <c r="E5363" s="625" t="s">
        <v>1042</v>
      </c>
      <c r="F5363" s="1659" t="s">
        <v>1043</v>
      </c>
      <c r="G5363" s="1660"/>
      <c r="H5363" s="627" t="s">
        <v>1044</v>
      </c>
      <c r="I5363" s="625" t="s">
        <v>6</v>
      </c>
      <c r="J5363" s="628" t="s">
        <v>1045</v>
      </c>
      <c r="K5363" s="629" t="s">
        <v>1046</v>
      </c>
      <c r="L5363" s="625" t="s">
        <v>1047</v>
      </c>
      <c r="M5363" s="628" t="s">
        <v>1048</v>
      </c>
    </row>
    <row r="5364" spans="1:13" s="503" customFormat="1" ht="15">
      <c r="A5364" s="625"/>
      <c r="B5364" s="626" t="s">
        <v>1049</v>
      </c>
      <c r="C5364" s="625"/>
      <c r="D5364" s="625"/>
      <c r="E5364" s="625"/>
      <c r="F5364" s="630" t="s">
        <v>1050</v>
      </c>
      <c r="G5364" s="630" t="s">
        <v>1051</v>
      </c>
      <c r="H5364" s="631" t="s">
        <v>1052</v>
      </c>
      <c r="I5364" s="629" t="s">
        <v>1053</v>
      </c>
      <c r="J5364" s="625" t="s">
        <v>6</v>
      </c>
      <c r="K5364" s="629"/>
      <c r="L5364" s="625" t="s">
        <v>1054</v>
      </c>
      <c r="M5364" s="632"/>
    </row>
    <row r="5365" spans="1:13" s="503" customFormat="1" ht="15">
      <c r="A5365" s="625"/>
      <c r="B5365" s="626"/>
      <c r="C5365" s="625"/>
      <c r="D5365" s="625"/>
      <c r="E5365" s="625"/>
      <c r="F5365" s="633" t="s">
        <v>1055</v>
      </c>
      <c r="G5365" s="634" t="s">
        <v>1055</v>
      </c>
      <c r="H5365" s="628" t="s">
        <v>1056</v>
      </c>
      <c r="I5365" s="629" t="s">
        <v>1057</v>
      </c>
      <c r="J5365" s="625" t="s">
        <v>1058</v>
      </c>
      <c r="K5365" s="635"/>
      <c r="L5365" s="636" t="s">
        <v>1059</v>
      </c>
      <c r="M5365" s="632"/>
    </row>
    <row r="5366" spans="1:13" s="503" customFormat="1" ht="51">
      <c r="A5366" s="1405">
        <v>1</v>
      </c>
      <c r="B5366" s="693" t="s">
        <v>4193</v>
      </c>
      <c r="C5366" s="960" t="s">
        <v>2995</v>
      </c>
      <c r="D5366" s="960" t="s">
        <v>4295</v>
      </c>
      <c r="E5366" s="960" t="s">
        <v>4296</v>
      </c>
      <c r="F5366" s="642">
        <v>0.5</v>
      </c>
      <c r="G5366" s="642"/>
      <c r="H5366" s="642"/>
      <c r="I5366" s="642">
        <v>0.5</v>
      </c>
      <c r="J5366" s="698"/>
      <c r="K5366" s="693"/>
      <c r="L5366" s="693"/>
      <c r="M5366" s="673" t="s">
        <v>4297</v>
      </c>
    </row>
    <row r="5367" spans="1:13" s="503" customFormat="1" ht="51">
      <c r="A5367" s="1382">
        <v>2</v>
      </c>
      <c r="B5367" s="739" t="s">
        <v>4275</v>
      </c>
      <c r="C5367" s="960" t="s">
        <v>1270</v>
      </c>
      <c r="D5367" s="960" t="s">
        <v>4298</v>
      </c>
      <c r="E5367" s="960" t="s">
        <v>4299</v>
      </c>
      <c r="F5367" s="642">
        <v>6</v>
      </c>
      <c r="G5367" s="642"/>
      <c r="H5367" s="642"/>
      <c r="I5367" s="642">
        <v>6</v>
      </c>
      <c r="J5367" s="698"/>
      <c r="K5367" s="693"/>
      <c r="L5367" s="693"/>
      <c r="M5367" s="673" t="s">
        <v>4300</v>
      </c>
    </row>
    <row r="5368" spans="1:13" s="503" customFormat="1" ht="15">
      <c r="A5368" s="593"/>
      <c r="B5368" s="593"/>
      <c r="C5368" s="593" t="s">
        <v>6</v>
      </c>
      <c r="D5368" s="593"/>
      <c r="E5368" s="1196"/>
      <c r="F5368" s="997">
        <f t="shared" ref="F5368:K5368" si="56">SUM(F5366:F5367)</f>
        <v>6.5</v>
      </c>
      <c r="G5368" s="997">
        <f t="shared" si="56"/>
        <v>0</v>
      </c>
      <c r="H5368" s="997">
        <f t="shared" si="56"/>
        <v>0</v>
      </c>
      <c r="I5368" s="997">
        <f t="shared" si="56"/>
        <v>6.5</v>
      </c>
      <c r="J5368" s="997">
        <f t="shared" si="56"/>
        <v>0</v>
      </c>
      <c r="K5368" s="997">
        <f t="shared" si="56"/>
        <v>0</v>
      </c>
      <c r="L5368" s="593"/>
      <c r="M5368" s="723"/>
    </row>
    <row r="5369" spans="1:13" s="503" customFormat="1" ht="15">
      <c r="A5369" s="595"/>
      <c r="B5369" s="595"/>
      <c r="C5369" s="595"/>
      <c r="D5369" s="595"/>
      <c r="E5369" s="595"/>
      <c r="F5369" s="1011"/>
      <c r="G5369" s="1011"/>
      <c r="H5369" s="1011"/>
      <c r="I5369" s="1011"/>
      <c r="J5369" s="1011"/>
      <c r="K5369" s="1011"/>
      <c r="L5369" s="595"/>
      <c r="M5369" s="725"/>
    </row>
    <row r="5370" spans="1:13" s="503" customFormat="1" ht="15">
      <c r="A5370" s="595"/>
      <c r="B5370" s="595"/>
      <c r="C5370" s="595"/>
      <c r="D5370" s="595"/>
      <c r="E5370" s="595"/>
      <c r="F5370" s="1011"/>
      <c r="G5370" s="1011"/>
      <c r="H5370" s="1011"/>
      <c r="I5370" s="1011"/>
      <c r="J5370" s="1011"/>
      <c r="K5370" s="1011"/>
      <c r="L5370" s="595"/>
      <c r="M5370" s="725"/>
    </row>
    <row r="5371" spans="1:13" s="503" customFormat="1" ht="15">
      <c r="A5371" s="595"/>
      <c r="B5371" s="595"/>
      <c r="C5371" s="595"/>
      <c r="D5371" s="595"/>
      <c r="E5371" s="595"/>
      <c r="F5371" s="1011"/>
      <c r="G5371" s="1011"/>
      <c r="H5371" s="1011"/>
      <c r="I5371" s="1011"/>
      <c r="J5371" s="1011"/>
      <c r="K5371" s="1011"/>
      <c r="L5371" s="595"/>
      <c r="M5371" s="725"/>
    </row>
    <row r="5372" spans="1:13" s="503" customFormat="1" ht="15">
      <c r="A5372" s="595"/>
      <c r="B5372" s="595"/>
      <c r="C5372" s="595"/>
      <c r="D5372" s="595"/>
      <c r="E5372" s="595"/>
      <c r="F5372" s="1011"/>
      <c r="G5372" s="1011"/>
      <c r="H5372" s="1011"/>
      <c r="I5372" s="1011"/>
      <c r="J5372" s="1011"/>
      <c r="K5372" s="1011"/>
      <c r="L5372" s="595"/>
      <c r="M5372" s="725"/>
    </row>
    <row r="5373" spans="1:13" s="503" customFormat="1" ht="15">
      <c r="A5373" s="595"/>
      <c r="B5373" s="595"/>
      <c r="C5373" s="595"/>
      <c r="D5373" s="595"/>
      <c r="E5373" s="595"/>
      <c r="F5373" s="1011"/>
      <c r="G5373" s="1011"/>
      <c r="H5373" s="1011"/>
      <c r="I5373" s="1011"/>
      <c r="J5373" s="1011"/>
      <c r="K5373" s="1011"/>
      <c r="L5373" s="595"/>
      <c r="M5373" s="725"/>
    </row>
    <row r="5374" spans="1:13" s="503" customFormat="1" ht="15">
      <c r="A5374" s="595"/>
      <c r="B5374" s="595"/>
      <c r="C5374" s="595"/>
      <c r="D5374" s="595"/>
      <c r="E5374" s="595"/>
      <c r="F5374" s="1011"/>
      <c r="G5374" s="1011"/>
      <c r="H5374" s="1011"/>
      <c r="I5374" s="1011"/>
      <c r="J5374" s="1011"/>
      <c r="K5374" s="1011"/>
      <c r="L5374" s="595"/>
      <c r="M5374" s="725"/>
    </row>
    <row r="5375" spans="1:13" s="503" customFormat="1" ht="15">
      <c r="A5375" s="595"/>
      <c r="B5375" s="595"/>
      <c r="C5375" s="595"/>
      <c r="D5375" s="595"/>
      <c r="E5375" s="595"/>
      <c r="F5375" s="1011"/>
      <c r="G5375" s="1011"/>
      <c r="H5375" s="1011"/>
      <c r="I5375" s="1011"/>
      <c r="J5375" s="1011"/>
      <c r="K5375" s="1011"/>
      <c r="L5375" s="595"/>
      <c r="M5375" s="725"/>
    </row>
    <row r="5376" spans="1:13" s="503" customFormat="1" ht="15">
      <c r="A5376" s="595"/>
      <c r="B5376" s="595"/>
      <c r="C5376" s="595"/>
      <c r="D5376" s="595"/>
      <c r="E5376" s="595"/>
      <c r="F5376" s="1011"/>
      <c r="G5376" s="1011"/>
      <c r="H5376" s="1011"/>
      <c r="I5376" s="1011"/>
      <c r="J5376" s="1011"/>
      <c r="K5376" s="1011"/>
      <c r="L5376" s="595"/>
      <c r="M5376" s="725"/>
    </row>
    <row r="5377" spans="1:13" s="503" customFormat="1" ht="15">
      <c r="A5377" s="595"/>
      <c r="B5377" s="595"/>
      <c r="C5377" s="595"/>
      <c r="D5377" s="595"/>
      <c r="E5377" s="595"/>
      <c r="F5377" s="1011"/>
      <c r="G5377" s="1011"/>
      <c r="H5377" s="1011"/>
      <c r="I5377" s="1011"/>
      <c r="J5377" s="1011"/>
      <c r="K5377" s="1011"/>
      <c r="L5377" s="595"/>
      <c r="M5377" s="725"/>
    </row>
    <row r="5378" spans="1:13" s="503" customFormat="1" ht="15">
      <c r="A5378" s="595"/>
      <c r="B5378" s="595"/>
      <c r="C5378" s="595"/>
      <c r="D5378" s="595"/>
      <c r="E5378" s="595"/>
      <c r="F5378" s="1011"/>
      <c r="G5378" s="1011"/>
      <c r="H5378" s="1011"/>
      <c r="I5378" s="1011"/>
      <c r="J5378" s="1011"/>
      <c r="K5378" s="1011"/>
      <c r="L5378" s="595"/>
      <c r="M5378" s="725"/>
    </row>
    <row r="5379" spans="1:13" s="503" customFormat="1" ht="15">
      <c r="A5379" s="595"/>
      <c r="B5379" s="595"/>
      <c r="C5379" s="595"/>
      <c r="D5379" s="595"/>
      <c r="E5379" s="595"/>
      <c r="F5379" s="1011"/>
      <c r="G5379" s="1011"/>
      <c r="H5379" s="1011"/>
      <c r="I5379" s="1011"/>
      <c r="J5379" s="1011"/>
      <c r="K5379" s="1011"/>
      <c r="L5379" s="595"/>
      <c r="M5379" s="725"/>
    </row>
    <row r="5380" spans="1:13" s="503" customFormat="1" ht="15">
      <c r="A5380" s="595"/>
      <c r="B5380" s="595"/>
      <c r="C5380" s="595"/>
      <c r="D5380" s="595"/>
      <c r="E5380" s="595"/>
      <c r="F5380" s="1011"/>
      <c r="G5380" s="1011"/>
      <c r="H5380" s="1011"/>
      <c r="I5380" s="1011"/>
      <c r="J5380" s="1011"/>
      <c r="K5380" s="1011"/>
      <c r="L5380" s="595"/>
      <c r="M5380" s="725"/>
    </row>
    <row r="5381" spans="1:13" s="503" customFormat="1" ht="15">
      <c r="A5381" s="595"/>
      <c r="B5381" s="595"/>
      <c r="C5381" s="595"/>
      <c r="D5381" s="595"/>
      <c r="E5381" s="595"/>
      <c r="F5381" s="1011"/>
      <c r="G5381" s="1011"/>
      <c r="H5381" s="1011"/>
      <c r="I5381" s="1011"/>
      <c r="J5381" s="1011"/>
      <c r="K5381" s="1011"/>
      <c r="L5381" s="595"/>
      <c r="M5381" s="725"/>
    </row>
    <row r="5382" spans="1:13" s="503" customFormat="1" ht="15">
      <c r="A5382" s="595"/>
      <c r="B5382" s="595"/>
      <c r="C5382" s="595"/>
      <c r="D5382" s="595"/>
      <c r="E5382" s="595"/>
      <c r="F5382" s="1011"/>
      <c r="G5382" s="1011"/>
      <c r="H5382" s="1011"/>
      <c r="I5382" s="1011"/>
      <c r="J5382" s="1011"/>
      <c r="K5382" s="1011"/>
      <c r="L5382" s="595"/>
      <c r="M5382" s="725"/>
    </row>
    <row r="5383" spans="1:13" s="503" customFormat="1" ht="15">
      <c r="A5383" s="595"/>
      <c r="B5383" s="595"/>
      <c r="C5383" s="595"/>
      <c r="D5383" s="595"/>
      <c r="E5383" s="595"/>
      <c r="F5383" s="1011"/>
      <c r="G5383" s="1011"/>
      <c r="H5383" s="1011"/>
      <c r="I5383" s="1011"/>
      <c r="J5383" s="1011"/>
      <c r="K5383" s="1011"/>
      <c r="L5383" s="595"/>
      <c r="M5383" s="725"/>
    </row>
    <row r="5384" spans="1:13" s="503" customFormat="1" ht="15">
      <c r="A5384" s="595"/>
      <c r="B5384" s="595"/>
      <c r="C5384" s="595"/>
      <c r="D5384" s="595"/>
      <c r="E5384" s="595"/>
      <c r="F5384" s="1011"/>
      <c r="G5384" s="1011"/>
      <c r="H5384" s="1011"/>
      <c r="I5384" s="1011"/>
      <c r="J5384" s="1011"/>
      <c r="K5384" s="1011"/>
      <c r="L5384" s="595"/>
      <c r="M5384" s="725"/>
    </row>
    <row r="5385" spans="1:13" s="503" customFormat="1" ht="15">
      <c r="A5385" s="595"/>
      <c r="B5385" s="595"/>
      <c r="C5385" s="595"/>
      <c r="D5385" s="595"/>
      <c r="E5385" s="595"/>
      <c r="F5385" s="1011"/>
      <c r="G5385" s="1011"/>
      <c r="H5385" s="1011"/>
      <c r="I5385" s="1011"/>
      <c r="J5385" s="1011"/>
      <c r="K5385" s="1011"/>
      <c r="L5385" s="595"/>
      <c r="M5385" s="725"/>
    </row>
    <row r="5386" spans="1:13" s="503" customFormat="1" ht="15">
      <c r="A5386" s="738"/>
      <c r="B5386" s="738"/>
      <c r="C5386" s="738"/>
      <c r="D5386" s="1145"/>
      <c r="E5386" s="738"/>
      <c r="F5386" s="1067"/>
      <c r="G5386" s="1067"/>
      <c r="H5386" s="1067"/>
      <c r="I5386" s="1067"/>
      <c r="J5386" s="1067"/>
      <c r="K5386" s="1067"/>
      <c r="L5386" s="738"/>
      <c r="M5386" s="738"/>
    </row>
    <row r="5387" spans="1:13" s="503" customFormat="1" ht="15">
      <c r="A5387" s="738"/>
      <c r="B5387" s="738"/>
      <c r="C5387" s="738"/>
      <c r="D5387" s="1145"/>
      <c r="E5387" s="738"/>
      <c r="F5387" s="1067"/>
      <c r="G5387" s="1067"/>
      <c r="H5387" s="1067"/>
      <c r="I5387" s="1067"/>
      <c r="J5387" s="1067"/>
      <c r="K5387" s="1067"/>
      <c r="L5387" s="738"/>
      <c r="M5387" s="738"/>
    </row>
    <row r="5388" spans="1:13" s="503" customFormat="1" ht="15">
      <c r="A5388" s="738"/>
      <c r="B5388" s="738"/>
      <c r="C5388" s="738"/>
      <c r="D5388" s="1145"/>
      <c r="E5388" s="738"/>
      <c r="F5388" s="1067"/>
      <c r="G5388" s="1067"/>
      <c r="H5388" s="1067"/>
      <c r="I5388" s="1067"/>
      <c r="J5388" s="1067"/>
      <c r="K5388" s="1067"/>
      <c r="L5388" s="738"/>
      <c r="M5388" s="738"/>
    </row>
    <row r="5389" spans="1:13" s="503" customFormat="1" ht="15">
      <c r="A5389" s="738"/>
      <c r="B5389" s="738"/>
      <c r="C5389" s="738"/>
      <c r="D5389" s="1145"/>
      <c r="E5389" s="738"/>
      <c r="F5389" s="1067"/>
      <c r="G5389" s="1067"/>
      <c r="H5389" s="1067"/>
      <c r="I5389" s="1067"/>
      <c r="J5389" s="1067"/>
      <c r="K5389" s="1067"/>
      <c r="L5389" s="738"/>
      <c r="M5389" s="738"/>
    </row>
    <row r="5390" spans="1:13" s="503" customFormat="1" ht="15">
      <c r="A5390" s="738"/>
      <c r="B5390" s="738"/>
      <c r="C5390" s="738"/>
      <c r="D5390" s="1145"/>
      <c r="E5390" s="738"/>
      <c r="F5390" s="1067"/>
      <c r="G5390" s="1067"/>
      <c r="H5390" s="1067"/>
      <c r="I5390" s="1067"/>
      <c r="J5390" s="1067"/>
      <c r="K5390" s="1067"/>
      <c r="L5390" s="738"/>
      <c r="M5390" s="738"/>
    </row>
    <row r="5391" spans="1:13" s="503" customFormat="1" ht="15" customHeight="1">
      <c r="A5391" s="1676" t="s">
        <v>907</v>
      </c>
      <c r="B5391" s="1676"/>
      <c r="C5391" s="1676"/>
      <c r="D5391" s="1676"/>
      <c r="E5391" s="1676"/>
      <c r="F5391" s="1676"/>
      <c r="G5391" s="1676"/>
      <c r="H5391" s="1676"/>
      <c r="I5391" s="1676"/>
      <c r="J5391" s="1676"/>
      <c r="K5391" s="1676"/>
      <c r="L5391" s="1676"/>
      <c r="M5391" s="1676"/>
    </row>
    <row r="5392" spans="1:13" s="503" customFormat="1" ht="15" customHeight="1">
      <c r="A5392" s="1661" t="s">
        <v>908</v>
      </c>
      <c r="B5392" s="1661"/>
      <c r="C5392" s="1661"/>
      <c r="D5392" s="1661"/>
      <c r="E5392" s="1661"/>
      <c r="F5392" s="1661"/>
      <c r="G5392" s="1661"/>
      <c r="H5392" s="1661"/>
      <c r="I5392" s="1661"/>
      <c r="J5392" s="1661"/>
      <c r="K5392" s="1661"/>
      <c r="L5392" s="1661"/>
      <c r="M5392" s="1661"/>
    </row>
    <row r="5393" spans="1:13" s="503" customFormat="1" ht="15">
      <c r="A5393" s="1662" t="s">
        <v>4301</v>
      </c>
      <c r="B5393" s="1662"/>
      <c r="C5393" s="1662"/>
      <c r="D5393" s="1662"/>
      <c r="E5393" s="1662"/>
      <c r="F5393" s="1662"/>
      <c r="G5393" s="1662"/>
      <c r="H5393" s="1662"/>
      <c r="I5393" s="1662"/>
      <c r="J5393" s="1662"/>
      <c r="K5393" s="1662"/>
      <c r="L5393" s="1662"/>
      <c r="M5393" s="565"/>
    </row>
    <row r="5394" spans="1:13" s="503" customFormat="1" ht="15" customHeight="1">
      <c r="A5394" s="1663" t="s">
        <v>4302</v>
      </c>
      <c r="B5394" s="1663"/>
      <c r="C5394" s="1663"/>
      <c r="D5394" s="1663"/>
      <c r="E5394" s="1663"/>
      <c r="F5394" s="1663"/>
      <c r="G5394" s="1663"/>
      <c r="H5394" s="1663"/>
      <c r="I5394" s="1663"/>
      <c r="J5394" s="1663"/>
      <c r="K5394" s="1663"/>
      <c r="L5394" s="1663"/>
      <c r="M5394" s="565"/>
    </row>
    <row r="5395" spans="1:13" s="503" customFormat="1" ht="15" customHeight="1">
      <c r="A5395" s="1664" t="s">
        <v>4303</v>
      </c>
      <c r="B5395" s="1664"/>
      <c r="C5395" s="1664"/>
      <c r="D5395" s="1664"/>
      <c r="E5395" s="1664"/>
      <c r="F5395" s="1664"/>
      <c r="G5395" s="1664"/>
      <c r="H5395" s="1664"/>
      <c r="I5395" s="1664"/>
      <c r="J5395" s="1664"/>
      <c r="K5395" s="1664"/>
      <c r="L5395" s="1664"/>
      <c r="M5395" s="565"/>
    </row>
    <row r="5396" spans="1:13" s="503" customFormat="1" ht="15">
      <c r="A5396" s="620" t="s">
        <v>910</v>
      </c>
      <c r="B5396" s="621" t="s">
        <v>1029</v>
      </c>
      <c r="C5396" s="620" t="s">
        <v>1030</v>
      </c>
      <c r="D5396" s="620" t="s">
        <v>1030</v>
      </c>
      <c r="E5396" s="620" t="s">
        <v>1031</v>
      </c>
      <c r="F5396" s="1657" t="s">
        <v>1032</v>
      </c>
      <c r="G5396" s="1658"/>
      <c r="H5396" s="622" t="s">
        <v>1033</v>
      </c>
      <c r="I5396" s="623" t="s">
        <v>1034</v>
      </c>
      <c r="J5396" s="620" t="s">
        <v>1035</v>
      </c>
      <c r="K5396" s="620" t="s">
        <v>1036</v>
      </c>
      <c r="L5396" s="620" t="s">
        <v>1037</v>
      </c>
      <c r="M5396" s="624" t="s">
        <v>1038</v>
      </c>
    </row>
    <row r="5397" spans="1:13" s="503" customFormat="1" ht="15">
      <c r="A5397" s="625"/>
      <c r="B5397" s="626" t="s">
        <v>1039</v>
      </c>
      <c r="C5397" s="625" t="s">
        <v>1040</v>
      </c>
      <c r="D5397" s="625" t="s">
        <v>1041</v>
      </c>
      <c r="E5397" s="625" t="s">
        <v>1042</v>
      </c>
      <c r="F5397" s="1659" t="s">
        <v>1043</v>
      </c>
      <c r="G5397" s="1660"/>
      <c r="H5397" s="627" t="s">
        <v>1044</v>
      </c>
      <c r="I5397" s="625" t="s">
        <v>6</v>
      </c>
      <c r="J5397" s="628" t="s">
        <v>1045</v>
      </c>
      <c r="K5397" s="629" t="s">
        <v>1046</v>
      </c>
      <c r="L5397" s="625" t="s">
        <v>1047</v>
      </c>
      <c r="M5397" s="628" t="s">
        <v>1048</v>
      </c>
    </row>
    <row r="5398" spans="1:13" s="503" customFormat="1" ht="15">
      <c r="A5398" s="625"/>
      <c r="B5398" s="626" t="s">
        <v>1049</v>
      </c>
      <c r="C5398" s="625"/>
      <c r="D5398" s="625"/>
      <c r="E5398" s="625"/>
      <c r="F5398" s="630" t="s">
        <v>1050</v>
      </c>
      <c r="G5398" s="630" t="s">
        <v>1051</v>
      </c>
      <c r="H5398" s="631" t="s">
        <v>1052</v>
      </c>
      <c r="I5398" s="629" t="s">
        <v>1053</v>
      </c>
      <c r="J5398" s="625" t="s">
        <v>6</v>
      </c>
      <c r="K5398" s="629"/>
      <c r="L5398" s="625" t="s">
        <v>1054</v>
      </c>
      <c r="M5398" s="632"/>
    </row>
    <row r="5399" spans="1:13" s="503" customFormat="1" ht="15">
      <c r="A5399" s="625"/>
      <c r="B5399" s="626"/>
      <c r="C5399" s="625"/>
      <c r="D5399" s="625"/>
      <c r="E5399" s="625"/>
      <c r="F5399" s="633" t="s">
        <v>1055</v>
      </c>
      <c r="G5399" s="634" t="s">
        <v>1055</v>
      </c>
      <c r="H5399" s="628" t="s">
        <v>1056</v>
      </c>
      <c r="I5399" s="629" t="s">
        <v>1057</v>
      </c>
      <c r="J5399" s="625" t="s">
        <v>1058</v>
      </c>
      <c r="K5399" s="635"/>
      <c r="L5399" s="636" t="s">
        <v>1059</v>
      </c>
      <c r="M5399" s="632"/>
    </row>
    <row r="5400" spans="1:13" s="503" customFormat="1" ht="51">
      <c r="A5400" s="960">
        <v>1</v>
      </c>
      <c r="B5400" s="739" t="s">
        <v>4275</v>
      </c>
      <c r="C5400" s="960" t="s">
        <v>1270</v>
      </c>
      <c r="D5400" s="960" t="s">
        <v>4304</v>
      </c>
      <c r="E5400" s="960" t="s">
        <v>4305</v>
      </c>
      <c r="F5400" s="678">
        <v>6</v>
      </c>
      <c r="G5400" s="696"/>
      <c r="H5400" s="696"/>
      <c r="I5400" s="696">
        <v>6</v>
      </c>
      <c r="J5400" s="693"/>
      <c r="K5400" s="693"/>
      <c r="L5400" s="693"/>
      <c r="M5400" s="960" t="s">
        <v>4306</v>
      </c>
    </row>
    <row r="5401" spans="1:13" s="503" customFormat="1" ht="51">
      <c r="A5401" s="693">
        <v>2</v>
      </c>
      <c r="B5401" s="693" t="s">
        <v>4078</v>
      </c>
      <c r="C5401" s="960" t="s">
        <v>1224</v>
      </c>
      <c r="D5401" s="960" t="s">
        <v>4307</v>
      </c>
      <c r="E5401" s="960" t="s">
        <v>4308</v>
      </c>
      <c r="F5401" s="678">
        <v>0.5</v>
      </c>
      <c r="G5401" s="696"/>
      <c r="H5401" s="696"/>
      <c r="I5401" s="696">
        <v>0.5</v>
      </c>
      <c r="J5401" s="693"/>
      <c r="K5401" s="693"/>
      <c r="L5401" s="693"/>
      <c r="M5401" s="960" t="s">
        <v>4309</v>
      </c>
    </row>
    <row r="5402" spans="1:13" s="503" customFormat="1" ht="15">
      <c r="A5402" s="1406"/>
      <c r="B5402" s="1407"/>
      <c r="C5402" s="1406" t="s">
        <v>6</v>
      </c>
      <c r="D5402" s="1407"/>
      <c r="E5402" s="1406"/>
      <c r="F5402" s="1408">
        <f>SUM(F5400:F5401)</f>
        <v>6.5</v>
      </c>
      <c r="G5402" s="1408"/>
      <c r="H5402" s="1408">
        <f>SUM(H5400:H5401)</f>
        <v>0</v>
      </c>
      <c r="I5402" s="1408">
        <f>SUM(I5400:I5401)</f>
        <v>6.5</v>
      </c>
      <c r="J5402" s="1408">
        <f>SUM(J5400:J5401)</f>
        <v>0</v>
      </c>
      <c r="K5402" s="1408">
        <f>SUM(K5400:K5401)</f>
        <v>0</v>
      </c>
      <c r="L5402" s="1409"/>
      <c r="M5402" s="1406"/>
    </row>
    <row r="5403" spans="1:13" s="503" customFormat="1" ht="15">
      <c r="A5403" s="748"/>
      <c r="B5403" s="748"/>
      <c r="C5403" s="748"/>
      <c r="D5403" s="748"/>
      <c r="E5403" s="748"/>
      <c r="F5403" s="748"/>
      <c r="G5403" s="748"/>
      <c r="H5403" s="748"/>
      <c r="I5403" s="748"/>
      <c r="J5403" s="748"/>
      <c r="K5403" s="748"/>
      <c r="L5403" s="748"/>
      <c r="M5403" s="748"/>
    </row>
    <row r="5404" spans="1:13" s="503" customFormat="1" ht="15">
      <c r="A5404" s="748"/>
      <c r="B5404" s="748"/>
      <c r="C5404" s="748"/>
      <c r="D5404" s="748"/>
      <c r="E5404" s="748"/>
      <c r="F5404" s="748"/>
      <c r="G5404" s="748"/>
      <c r="H5404" s="748"/>
      <c r="I5404" s="748"/>
      <c r="J5404" s="748"/>
      <c r="K5404" s="748"/>
      <c r="L5404" s="748"/>
      <c r="M5404" s="748"/>
    </row>
    <row r="5405" spans="1:13" s="503" customFormat="1" ht="15">
      <c r="A5405" s="748"/>
      <c r="B5405" s="748"/>
      <c r="C5405" s="748"/>
      <c r="D5405" s="748"/>
      <c r="E5405" s="748"/>
      <c r="F5405" s="748"/>
      <c r="G5405" s="748"/>
      <c r="H5405" s="748"/>
      <c r="I5405" s="748"/>
      <c r="J5405" s="748"/>
      <c r="K5405" s="748"/>
      <c r="L5405" s="748"/>
      <c r="M5405" s="748"/>
    </row>
    <row r="5406" spans="1:13" s="503" customFormat="1" ht="15">
      <c r="A5406" s="748"/>
      <c r="B5406" s="748"/>
      <c r="C5406" s="748"/>
      <c r="D5406" s="748"/>
      <c r="E5406" s="748"/>
      <c r="F5406" s="748"/>
      <c r="G5406" s="748"/>
      <c r="H5406" s="748"/>
      <c r="I5406" s="748"/>
      <c r="J5406" s="748"/>
      <c r="K5406" s="748"/>
      <c r="L5406" s="748"/>
      <c r="M5406" s="748"/>
    </row>
    <row r="5407" spans="1:13" s="503" customFormat="1" ht="15">
      <c r="A5407" s="748"/>
      <c r="B5407" s="748"/>
      <c r="C5407" s="748"/>
      <c r="D5407" s="748"/>
      <c r="E5407" s="748"/>
      <c r="F5407" s="748"/>
      <c r="G5407" s="748"/>
      <c r="H5407" s="748"/>
      <c r="I5407" s="748"/>
      <c r="J5407" s="748"/>
      <c r="K5407" s="748"/>
      <c r="L5407" s="748"/>
      <c r="M5407" s="748"/>
    </row>
    <row r="5408" spans="1:13" s="503" customFormat="1" ht="15">
      <c r="A5408" s="748"/>
      <c r="B5408" s="748"/>
      <c r="C5408" s="748"/>
      <c r="D5408" s="748"/>
      <c r="E5408" s="748"/>
      <c r="F5408" s="748"/>
      <c r="G5408" s="748"/>
      <c r="H5408" s="748"/>
      <c r="I5408" s="748"/>
      <c r="J5408" s="748"/>
      <c r="K5408" s="748"/>
      <c r="L5408" s="748"/>
      <c r="M5408" s="748"/>
    </row>
    <row r="5409" spans="1:13" s="503" customFormat="1" ht="15">
      <c r="A5409" s="748"/>
      <c r="B5409" s="748"/>
      <c r="C5409" s="748"/>
      <c r="D5409" s="748"/>
      <c r="E5409" s="748"/>
      <c r="F5409" s="748"/>
      <c r="G5409" s="748"/>
      <c r="H5409" s="748"/>
      <c r="I5409" s="748"/>
      <c r="J5409" s="748"/>
      <c r="K5409" s="748"/>
      <c r="L5409" s="748"/>
      <c r="M5409" s="748"/>
    </row>
    <row r="5410" spans="1:13" s="503" customFormat="1" ht="15">
      <c r="A5410" s="748"/>
      <c r="B5410" s="748"/>
      <c r="C5410" s="748"/>
      <c r="D5410" s="748"/>
      <c r="E5410" s="748"/>
      <c r="F5410" s="748"/>
      <c r="G5410" s="748"/>
      <c r="H5410" s="748"/>
      <c r="I5410" s="748"/>
      <c r="J5410" s="748"/>
      <c r="K5410" s="748"/>
      <c r="L5410" s="748"/>
      <c r="M5410" s="748"/>
    </row>
    <row r="5411" spans="1:13" s="503" customFormat="1" ht="15">
      <c r="A5411" s="748"/>
      <c r="B5411" s="748"/>
      <c r="C5411" s="748"/>
      <c r="D5411" s="748"/>
      <c r="E5411" s="748"/>
      <c r="F5411" s="748"/>
      <c r="G5411" s="748"/>
      <c r="H5411" s="748"/>
      <c r="I5411" s="748"/>
      <c r="J5411" s="748"/>
      <c r="K5411" s="748"/>
      <c r="L5411" s="748"/>
      <c r="M5411" s="748"/>
    </row>
    <row r="5412" spans="1:13" s="503" customFormat="1" ht="15">
      <c r="A5412" s="748"/>
      <c r="B5412" s="748"/>
      <c r="C5412" s="748"/>
      <c r="D5412" s="748"/>
      <c r="E5412" s="748"/>
      <c r="F5412" s="748"/>
      <c r="G5412" s="748"/>
      <c r="H5412" s="748"/>
      <c r="I5412" s="748"/>
      <c r="J5412" s="748"/>
      <c r="K5412" s="748"/>
      <c r="L5412" s="748"/>
      <c r="M5412" s="748"/>
    </row>
    <row r="5413" spans="1:13" s="503" customFormat="1" ht="15">
      <c r="A5413" s="748"/>
      <c r="B5413" s="748"/>
      <c r="C5413" s="748"/>
      <c r="D5413" s="748"/>
      <c r="E5413" s="748"/>
      <c r="F5413" s="748"/>
      <c r="G5413" s="748"/>
      <c r="H5413" s="748"/>
      <c r="I5413" s="748"/>
      <c r="J5413" s="748"/>
      <c r="K5413" s="748"/>
      <c r="L5413" s="748"/>
      <c r="M5413" s="748"/>
    </row>
    <row r="5414" spans="1:13" s="503" customFormat="1" ht="15">
      <c r="A5414" s="748"/>
      <c r="B5414" s="748"/>
      <c r="C5414" s="748"/>
      <c r="D5414" s="748"/>
      <c r="E5414" s="748"/>
      <c r="F5414" s="748"/>
      <c r="G5414" s="748"/>
      <c r="H5414" s="748"/>
      <c r="I5414" s="748"/>
      <c r="J5414" s="748"/>
      <c r="K5414" s="748"/>
      <c r="L5414" s="748"/>
      <c r="M5414" s="748"/>
    </row>
    <row r="5415" spans="1:13" s="503" customFormat="1" ht="15">
      <c r="A5415" s="748"/>
      <c r="B5415" s="748"/>
      <c r="C5415" s="748"/>
      <c r="D5415" s="748"/>
      <c r="E5415" s="748"/>
      <c r="F5415" s="748"/>
      <c r="G5415" s="748"/>
      <c r="H5415" s="748"/>
      <c r="I5415" s="748"/>
      <c r="J5415" s="748"/>
      <c r="K5415" s="748"/>
      <c r="L5415" s="748"/>
      <c r="M5415" s="748"/>
    </row>
    <row r="5416" spans="1:13" s="503" customFormat="1" ht="15">
      <c r="A5416" s="748"/>
      <c r="B5416" s="748"/>
      <c r="C5416" s="748"/>
      <c r="D5416" s="748"/>
      <c r="E5416" s="748"/>
      <c r="F5416" s="748"/>
      <c r="G5416" s="748"/>
      <c r="H5416" s="748"/>
      <c r="I5416" s="748"/>
      <c r="J5416" s="748"/>
      <c r="K5416" s="748"/>
      <c r="L5416" s="748"/>
      <c r="M5416" s="748"/>
    </row>
    <row r="5417" spans="1:13" s="503" customFormat="1" ht="15">
      <c r="A5417" s="748"/>
      <c r="B5417" s="748"/>
      <c r="C5417" s="748"/>
      <c r="D5417" s="748"/>
      <c r="E5417" s="748"/>
      <c r="F5417" s="748"/>
      <c r="G5417" s="748"/>
      <c r="H5417" s="748"/>
      <c r="I5417" s="748"/>
      <c r="J5417" s="748"/>
      <c r="K5417" s="748"/>
      <c r="L5417" s="748"/>
      <c r="M5417" s="748"/>
    </row>
    <row r="5418" spans="1:13" s="503" customFormat="1" ht="15">
      <c r="A5418" s="748"/>
      <c r="B5418" s="748"/>
      <c r="C5418" s="748"/>
      <c r="D5418" s="748"/>
      <c r="E5418" s="748"/>
      <c r="F5418" s="748"/>
      <c r="G5418" s="748"/>
      <c r="H5418" s="748"/>
      <c r="I5418" s="748"/>
      <c r="J5418" s="748"/>
      <c r="K5418" s="748"/>
      <c r="L5418" s="748"/>
      <c r="M5418" s="748"/>
    </row>
    <row r="5419" spans="1:13" s="503" customFormat="1" ht="15">
      <c r="A5419" s="748"/>
      <c r="B5419" s="748"/>
      <c r="C5419" s="748"/>
      <c r="D5419" s="748"/>
      <c r="E5419" s="748"/>
      <c r="F5419" s="748"/>
      <c r="G5419" s="748"/>
      <c r="H5419" s="748"/>
      <c r="I5419" s="748"/>
      <c r="J5419" s="748"/>
      <c r="K5419" s="748"/>
      <c r="L5419" s="748"/>
      <c r="M5419" s="748"/>
    </row>
    <row r="5420" spans="1:13" s="503" customFormat="1" ht="15">
      <c r="A5420" s="748"/>
      <c r="B5420" s="748"/>
      <c r="C5420" s="748"/>
      <c r="D5420" s="748"/>
      <c r="E5420" s="748"/>
      <c r="F5420" s="748"/>
      <c r="G5420" s="748"/>
      <c r="H5420" s="748"/>
      <c r="I5420" s="748"/>
      <c r="J5420" s="748"/>
      <c r="K5420" s="748"/>
      <c r="L5420" s="748"/>
      <c r="M5420" s="748"/>
    </row>
    <row r="5421" spans="1:13" s="503" customFormat="1" ht="15">
      <c r="A5421" s="748"/>
      <c r="B5421" s="748"/>
      <c r="C5421" s="748"/>
      <c r="D5421" s="748"/>
      <c r="E5421" s="748"/>
      <c r="F5421" s="748"/>
      <c r="G5421" s="748"/>
      <c r="H5421" s="748"/>
      <c r="I5421" s="748"/>
      <c r="J5421" s="748"/>
      <c r="K5421" s="748"/>
      <c r="L5421" s="748"/>
      <c r="M5421" s="748"/>
    </row>
    <row r="5422" spans="1:13" s="503" customFormat="1" ht="15">
      <c r="A5422" s="748"/>
      <c r="B5422" s="748"/>
      <c r="C5422" s="748"/>
      <c r="D5422" s="748"/>
      <c r="E5422" s="748"/>
      <c r="F5422" s="748"/>
      <c r="G5422" s="748"/>
      <c r="H5422" s="748"/>
      <c r="I5422" s="748"/>
      <c r="J5422" s="748"/>
      <c r="K5422" s="748"/>
      <c r="L5422" s="748"/>
      <c r="M5422" s="748"/>
    </row>
    <row r="5423" spans="1:13" s="503" customFormat="1" ht="15">
      <c r="A5423" s="748"/>
      <c r="B5423" s="748"/>
      <c r="C5423" s="748"/>
      <c r="D5423" s="748"/>
      <c r="E5423" s="748"/>
      <c r="F5423" s="748"/>
      <c r="G5423" s="748"/>
      <c r="H5423" s="748"/>
      <c r="I5423" s="748"/>
      <c r="J5423" s="748"/>
      <c r="K5423" s="748"/>
      <c r="L5423" s="748"/>
      <c r="M5423" s="748"/>
    </row>
    <row r="5424" spans="1:13" s="503" customFormat="1" ht="15">
      <c r="A5424" s="748"/>
      <c r="B5424" s="748"/>
      <c r="C5424" s="748"/>
      <c r="D5424" s="748"/>
      <c r="E5424" s="748"/>
      <c r="F5424" s="748"/>
      <c r="G5424" s="748"/>
      <c r="H5424" s="748"/>
      <c r="I5424" s="748"/>
      <c r="J5424" s="748"/>
      <c r="K5424" s="748"/>
      <c r="L5424" s="748"/>
      <c r="M5424" s="748"/>
    </row>
    <row r="5425" spans="1:13" s="503" customFormat="1" ht="15">
      <c r="A5425" s="1661" t="s">
        <v>907</v>
      </c>
      <c r="B5425" s="1661"/>
      <c r="C5425" s="1661"/>
      <c r="D5425" s="1661"/>
      <c r="E5425" s="1661"/>
      <c r="F5425" s="1661"/>
      <c r="G5425" s="1661"/>
      <c r="H5425" s="1661"/>
      <c r="I5425" s="1661"/>
      <c r="J5425" s="1661"/>
      <c r="K5425" s="1661"/>
      <c r="L5425" s="1661"/>
      <c r="M5425" s="565"/>
    </row>
    <row r="5426" spans="1:13" s="503" customFormat="1" ht="15">
      <c r="A5426" s="1661" t="s">
        <v>908</v>
      </c>
      <c r="B5426" s="1661"/>
      <c r="C5426" s="1661"/>
      <c r="D5426" s="1661"/>
      <c r="E5426" s="1661"/>
      <c r="F5426" s="1661"/>
      <c r="G5426" s="1661"/>
      <c r="H5426" s="1661"/>
      <c r="I5426" s="1661"/>
      <c r="J5426" s="1661"/>
      <c r="K5426" s="1661"/>
      <c r="L5426" s="1661"/>
      <c r="M5426" s="565"/>
    </row>
    <row r="5427" spans="1:13" s="503" customFormat="1" ht="15">
      <c r="A5427" s="1662" t="s">
        <v>2316</v>
      </c>
      <c r="B5427" s="1662"/>
      <c r="C5427" s="1662"/>
      <c r="D5427" s="1662"/>
      <c r="E5427" s="1662"/>
      <c r="F5427" s="1662"/>
      <c r="G5427" s="1662"/>
      <c r="H5427" s="1662"/>
      <c r="I5427" s="1662"/>
      <c r="J5427" s="1662"/>
      <c r="K5427" s="1662"/>
      <c r="L5427" s="1662"/>
      <c r="M5427" s="565"/>
    </row>
    <row r="5428" spans="1:13" s="503" customFormat="1" ht="15">
      <c r="A5428" s="1663" t="s">
        <v>4310</v>
      </c>
      <c r="B5428" s="1663"/>
      <c r="C5428" s="1663"/>
      <c r="D5428" s="1663"/>
      <c r="E5428" s="1663"/>
      <c r="F5428" s="1663"/>
      <c r="G5428" s="1663"/>
      <c r="H5428" s="1663"/>
      <c r="I5428" s="1663"/>
      <c r="J5428" s="1663"/>
      <c r="K5428" s="1663"/>
      <c r="L5428" s="1663"/>
      <c r="M5428" s="565"/>
    </row>
    <row r="5429" spans="1:13" s="503" customFormat="1" ht="15">
      <c r="A5429" s="1664" t="s">
        <v>4311</v>
      </c>
      <c r="B5429" s="1664"/>
      <c r="C5429" s="1664"/>
      <c r="D5429" s="1664"/>
      <c r="E5429" s="1664"/>
      <c r="F5429" s="1664"/>
      <c r="G5429" s="1664"/>
      <c r="H5429" s="1664"/>
      <c r="I5429" s="1664"/>
      <c r="J5429" s="1664"/>
      <c r="K5429" s="1664"/>
      <c r="L5429" s="1664"/>
      <c r="M5429" s="565"/>
    </row>
    <row r="5430" spans="1:13" s="503" customFormat="1" ht="15">
      <c r="A5430" s="620" t="s">
        <v>910</v>
      </c>
      <c r="B5430" s="621" t="s">
        <v>1029</v>
      </c>
      <c r="C5430" s="620" t="s">
        <v>1030</v>
      </c>
      <c r="D5430" s="620" t="s">
        <v>1030</v>
      </c>
      <c r="E5430" s="620" t="s">
        <v>1031</v>
      </c>
      <c r="F5430" s="1657" t="s">
        <v>1032</v>
      </c>
      <c r="G5430" s="1658"/>
      <c r="H5430" s="622" t="s">
        <v>1033</v>
      </c>
      <c r="I5430" s="623" t="s">
        <v>1034</v>
      </c>
      <c r="J5430" s="620" t="s">
        <v>1035</v>
      </c>
      <c r="K5430" s="620" t="s">
        <v>1036</v>
      </c>
      <c r="L5430" s="620" t="s">
        <v>1037</v>
      </c>
      <c r="M5430" s="624" t="s">
        <v>1038</v>
      </c>
    </row>
    <row r="5431" spans="1:13" s="503" customFormat="1" ht="15">
      <c r="A5431" s="625"/>
      <c r="B5431" s="626" t="s">
        <v>1039</v>
      </c>
      <c r="C5431" s="625" t="s">
        <v>1040</v>
      </c>
      <c r="D5431" s="625" t="s">
        <v>1041</v>
      </c>
      <c r="E5431" s="625" t="s">
        <v>1042</v>
      </c>
      <c r="F5431" s="1659" t="s">
        <v>1043</v>
      </c>
      <c r="G5431" s="1660"/>
      <c r="H5431" s="627" t="s">
        <v>1044</v>
      </c>
      <c r="I5431" s="625" t="s">
        <v>6</v>
      </c>
      <c r="J5431" s="628" t="s">
        <v>1045</v>
      </c>
      <c r="K5431" s="629" t="s">
        <v>1046</v>
      </c>
      <c r="L5431" s="625" t="s">
        <v>1047</v>
      </c>
      <c r="M5431" s="628" t="s">
        <v>1048</v>
      </c>
    </row>
    <row r="5432" spans="1:13" s="503" customFormat="1" ht="15">
      <c r="A5432" s="625"/>
      <c r="B5432" s="626" t="s">
        <v>1049</v>
      </c>
      <c r="C5432" s="625"/>
      <c r="D5432" s="625"/>
      <c r="E5432" s="625"/>
      <c r="F5432" s="630" t="s">
        <v>1050</v>
      </c>
      <c r="G5432" s="630" t="s">
        <v>1051</v>
      </c>
      <c r="H5432" s="631" t="s">
        <v>1052</v>
      </c>
      <c r="I5432" s="629" t="s">
        <v>1053</v>
      </c>
      <c r="J5432" s="625" t="s">
        <v>6</v>
      </c>
      <c r="K5432" s="629"/>
      <c r="L5432" s="625" t="s">
        <v>1054</v>
      </c>
      <c r="M5432" s="632"/>
    </row>
    <row r="5433" spans="1:13" s="503" customFormat="1" ht="15">
      <c r="A5433" s="625"/>
      <c r="B5433" s="626"/>
      <c r="C5433" s="625"/>
      <c r="D5433" s="625"/>
      <c r="E5433" s="625"/>
      <c r="F5433" s="633" t="s">
        <v>1055</v>
      </c>
      <c r="G5433" s="634" t="s">
        <v>1055</v>
      </c>
      <c r="H5433" s="628" t="s">
        <v>1056</v>
      </c>
      <c r="I5433" s="629" t="s">
        <v>1057</v>
      </c>
      <c r="J5433" s="625" t="s">
        <v>1058</v>
      </c>
      <c r="K5433" s="635"/>
      <c r="L5433" s="636" t="s">
        <v>1059</v>
      </c>
      <c r="M5433" s="632"/>
    </row>
    <row r="5434" spans="1:13" s="503" customFormat="1" ht="51">
      <c r="A5434" s="1410">
        <v>1</v>
      </c>
      <c r="B5434" s="956" t="s">
        <v>4256</v>
      </c>
      <c r="C5434" s="956" t="s">
        <v>4312</v>
      </c>
      <c r="D5434" s="956" t="s">
        <v>4313</v>
      </c>
      <c r="E5434" s="956" t="s">
        <v>4314</v>
      </c>
      <c r="F5434" s="1411">
        <v>0.4</v>
      </c>
      <c r="G5434" s="1412"/>
      <c r="H5434" s="1412"/>
      <c r="I5434" s="775">
        <v>0.4</v>
      </c>
      <c r="J5434" s="1412"/>
      <c r="K5434" s="698"/>
      <c r="L5434" s="1413"/>
      <c r="M5434" s="693" t="s">
        <v>4315</v>
      </c>
    </row>
    <row r="5435" spans="1:13" s="503" customFormat="1" ht="127.5">
      <c r="A5435" s="1410">
        <v>2</v>
      </c>
      <c r="B5435" s="693" t="s">
        <v>4078</v>
      </c>
      <c r="C5435" s="956" t="s">
        <v>1224</v>
      </c>
      <c r="D5435" s="956" t="s">
        <v>4316</v>
      </c>
      <c r="E5435" s="960" t="s">
        <v>4308</v>
      </c>
      <c r="F5435" s="1411">
        <v>0.85</v>
      </c>
      <c r="G5435" s="1412"/>
      <c r="H5435" s="1412"/>
      <c r="I5435" s="775">
        <v>0.85</v>
      </c>
      <c r="J5435" s="1412"/>
      <c r="K5435" s="698"/>
      <c r="L5435" s="1413"/>
      <c r="M5435" s="693" t="s">
        <v>4317</v>
      </c>
    </row>
    <row r="5436" spans="1:13" s="503" customFormat="1" ht="51">
      <c r="A5436" s="1410">
        <v>3</v>
      </c>
      <c r="B5436" s="956" t="s">
        <v>4318</v>
      </c>
      <c r="C5436" s="956" t="s">
        <v>4319</v>
      </c>
      <c r="D5436" s="956" t="s">
        <v>4320</v>
      </c>
      <c r="E5436" s="956" t="s">
        <v>4321</v>
      </c>
      <c r="F5436" s="1411">
        <v>0.2</v>
      </c>
      <c r="G5436" s="1411"/>
      <c r="H5436" s="1411"/>
      <c r="I5436" s="1414">
        <v>0.2</v>
      </c>
      <c r="J5436" s="1411"/>
      <c r="K5436" s="1414"/>
      <c r="L5436" s="1415"/>
      <c r="M5436" s="701" t="s">
        <v>4322</v>
      </c>
    </row>
    <row r="5437" spans="1:13" s="503" customFormat="1" ht="15">
      <c r="A5437" s="593"/>
      <c r="B5437" s="593"/>
      <c r="C5437" s="593" t="s">
        <v>6</v>
      </c>
      <c r="D5437" s="593"/>
      <c r="E5437" s="593"/>
      <c r="F5437" s="997">
        <f>SUM(F5434:F5436)</f>
        <v>1.45</v>
      </c>
      <c r="G5437" s="997">
        <f t="shared" ref="G5437:L5437" si="57">SUM(G5434:G5436)</f>
        <v>0</v>
      </c>
      <c r="H5437" s="997">
        <f t="shared" si="57"/>
        <v>0</v>
      </c>
      <c r="I5437" s="997">
        <f t="shared" si="57"/>
        <v>1.45</v>
      </c>
      <c r="J5437" s="997">
        <f t="shared" si="57"/>
        <v>0</v>
      </c>
      <c r="K5437" s="997">
        <f t="shared" si="57"/>
        <v>0</v>
      </c>
      <c r="L5437" s="997">
        <f t="shared" si="57"/>
        <v>0</v>
      </c>
      <c r="M5437" s="576"/>
    </row>
    <row r="5438" spans="1:13" s="503" customFormat="1" ht="15">
      <c r="A5438" s="748"/>
      <c r="B5438" s="748"/>
      <c r="C5438" s="748"/>
      <c r="D5438" s="748"/>
      <c r="E5438" s="748"/>
      <c r="F5438" s="748"/>
      <c r="G5438" s="748"/>
      <c r="H5438" s="748"/>
      <c r="I5438" s="748"/>
      <c r="J5438" s="748"/>
      <c r="K5438" s="748"/>
      <c r="L5438" s="748"/>
      <c r="M5438" s="748"/>
    </row>
    <row r="5439" spans="1:13" s="503" customFormat="1" ht="15">
      <c r="A5439" s="748"/>
      <c r="B5439" s="748"/>
      <c r="C5439" s="748"/>
      <c r="D5439" s="748"/>
      <c r="E5439" s="748"/>
      <c r="F5439" s="748"/>
      <c r="G5439" s="748"/>
      <c r="H5439" s="748"/>
      <c r="I5439" s="748"/>
      <c r="J5439" s="748"/>
      <c r="K5439" s="748"/>
      <c r="L5439" s="748"/>
      <c r="M5439" s="748"/>
    </row>
    <row r="5440" spans="1:13" s="503" customFormat="1" ht="15">
      <c r="A5440" s="748"/>
      <c r="B5440" s="748"/>
      <c r="C5440" s="748"/>
      <c r="D5440" s="748"/>
      <c r="E5440" s="748"/>
      <c r="F5440" s="748"/>
      <c r="G5440" s="748"/>
      <c r="H5440" s="748"/>
      <c r="I5440" s="748"/>
      <c r="J5440" s="748"/>
      <c r="K5440" s="748"/>
      <c r="L5440" s="748"/>
      <c r="M5440" s="748"/>
    </row>
    <row r="5441" spans="1:13" s="503" customFormat="1" ht="15">
      <c r="A5441" s="748"/>
      <c r="B5441" s="748"/>
      <c r="C5441" s="748"/>
      <c r="D5441" s="748"/>
      <c r="E5441" s="748"/>
      <c r="F5441" s="748"/>
      <c r="G5441" s="748"/>
      <c r="H5441" s="748"/>
      <c r="I5441" s="748"/>
      <c r="J5441" s="748"/>
      <c r="K5441" s="748"/>
      <c r="L5441" s="748"/>
      <c r="M5441" s="748"/>
    </row>
    <row r="5442" spans="1:13" s="503" customFormat="1" ht="15">
      <c r="A5442" s="748"/>
      <c r="B5442" s="748"/>
      <c r="C5442" s="748"/>
      <c r="D5442" s="748"/>
      <c r="E5442" s="748"/>
      <c r="F5442" s="748"/>
      <c r="G5442" s="748"/>
      <c r="H5442" s="748"/>
      <c r="I5442" s="748"/>
      <c r="J5442" s="748"/>
      <c r="K5442" s="748"/>
      <c r="L5442" s="748"/>
      <c r="M5442" s="748"/>
    </row>
    <row r="5443" spans="1:13" s="503" customFormat="1" ht="15">
      <c r="A5443" s="748"/>
      <c r="B5443" s="748"/>
      <c r="C5443" s="748"/>
      <c r="D5443" s="748"/>
      <c r="E5443" s="748"/>
      <c r="F5443" s="748"/>
      <c r="G5443" s="748"/>
      <c r="H5443" s="748"/>
      <c r="I5443" s="748"/>
      <c r="J5443" s="748"/>
      <c r="K5443" s="748"/>
      <c r="L5443" s="748"/>
      <c r="M5443" s="748"/>
    </row>
    <row r="5444" spans="1:13" s="503" customFormat="1" ht="15">
      <c r="A5444" s="748"/>
      <c r="B5444" s="748"/>
      <c r="C5444" s="748"/>
      <c r="D5444" s="748"/>
      <c r="E5444" s="748"/>
      <c r="F5444" s="748"/>
      <c r="G5444" s="748"/>
      <c r="H5444" s="748"/>
      <c r="I5444" s="748"/>
      <c r="J5444" s="748"/>
      <c r="K5444" s="748"/>
      <c r="L5444" s="748"/>
      <c r="M5444" s="748"/>
    </row>
    <row r="5445" spans="1:13" s="503" customFormat="1" ht="15">
      <c r="A5445" s="748"/>
      <c r="B5445" s="748"/>
      <c r="C5445" s="748"/>
      <c r="D5445" s="748"/>
      <c r="E5445" s="748"/>
      <c r="F5445" s="748"/>
      <c r="G5445" s="748"/>
      <c r="H5445" s="748"/>
      <c r="I5445" s="748"/>
      <c r="J5445" s="748"/>
      <c r="K5445" s="748"/>
      <c r="L5445" s="748"/>
      <c r="M5445" s="748"/>
    </row>
    <row r="5446" spans="1:13" s="503" customFormat="1" ht="15">
      <c r="A5446" s="748"/>
      <c r="B5446" s="748"/>
      <c r="C5446" s="748"/>
      <c r="D5446" s="748"/>
      <c r="E5446" s="748"/>
      <c r="F5446" s="748"/>
      <c r="G5446" s="748"/>
      <c r="H5446" s="748"/>
      <c r="I5446" s="748"/>
      <c r="J5446" s="748"/>
      <c r="K5446" s="748"/>
      <c r="L5446" s="748"/>
      <c r="M5446" s="748"/>
    </row>
    <row r="5447" spans="1:13" s="503" customFormat="1" ht="15">
      <c r="A5447" s="748"/>
      <c r="B5447" s="748"/>
      <c r="C5447" s="748"/>
      <c r="D5447" s="748"/>
      <c r="E5447" s="748"/>
      <c r="F5447" s="748"/>
      <c r="G5447" s="748"/>
      <c r="H5447" s="748"/>
      <c r="I5447" s="748"/>
      <c r="J5447" s="748"/>
      <c r="K5447" s="748"/>
      <c r="L5447" s="748"/>
      <c r="M5447" s="748"/>
    </row>
    <row r="5448" spans="1:13" s="503" customFormat="1" ht="15">
      <c r="A5448" s="748"/>
      <c r="B5448" s="748"/>
      <c r="C5448" s="748"/>
      <c r="D5448" s="748"/>
      <c r="E5448" s="748"/>
      <c r="F5448" s="748"/>
      <c r="G5448" s="748"/>
      <c r="H5448" s="748"/>
      <c r="I5448" s="748"/>
      <c r="J5448" s="748"/>
      <c r="K5448" s="748"/>
      <c r="L5448" s="748"/>
      <c r="M5448" s="748"/>
    </row>
    <row r="5449" spans="1:13" s="503" customFormat="1" ht="15">
      <c r="A5449" s="748"/>
      <c r="B5449" s="748"/>
      <c r="C5449" s="748"/>
      <c r="D5449" s="748"/>
      <c r="E5449" s="748"/>
      <c r="F5449" s="748"/>
      <c r="G5449" s="748"/>
      <c r="H5449" s="748"/>
      <c r="I5449" s="748"/>
      <c r="J5449" s="748"/>
      <c r="K5449" s="748"/>
      <c r="L5449" s="748"/>
      <c r="M5449" s="748"/>
    </row>
    <row r="5450" spans="1:13" s="503" customFormat="1" ht="15">
      <c r="A5450" s="748"/>
      <c r="B5450" s="748"/>
      <c r="C5450" s="748"/>
      <c r="D5450" s="748"/>
      <c r="E5450" s="748"/>
      <c r="F5450" s="748"/>
      <c r="G5450" s="748"/>
      <c r="H5450" s="748"/>
      <c r="I5450" s="748"/>
      <c r="J5450" s="748"/>
      <c r="K5450" s="748"/>
      <c r="L5450" s="748"/>
      <c r="M5450" s="748"/>
    </row>
    <row r="5451" spans="1:13" s="503" customFormat="1" ht="15">
      <c r="A5451" s="1661" t="s">
        <v>907</v>
      </c>
      <c r="B5451" s="1661"/>
      <c r="C5451" s="1661"/>
      <c r="D5451" s="1661"/>
      <c r="E5451" s="1661"/>
      <c r="F5451" s="1661"/>
      <c r="G5451" s="1661"/>
      <c r="H5451" s="1661"/>
      <c r="I5451" s="1661"/>
      <c r="J5451" s="1661"/>
      <c r="K5451" s="1661"/>
      <c r="L5451" s="1661"/>
      <c r="M5451" s="565"/>
    </row>
    <row r="5452" spans="1:13" s="503" customFormat="1" ht="15">
      <c r="A5452" s="1661" t="s">
        <v>908</v>
      </c>
      <c r="B5452" s="1661"/>
      <c r="C5452" s="1661"/>
      <c r="D5452" s="1661"/>
      <c r="E5452" s="1661"/>
      <c r="F5452" s="1661"/>
      <c r="G5452" s="1661"/>
      <c r="H5452" s="1661"/>
      <c r="I5452" s="1661"/>
      <c r="J5452" s="1661"/>
      <c r="K5452" s="1661"/>
      <c r="L5452" s="1661"/>
      <c r="M5452" s="565"/>
    </row>
    <row r="5453" spans="1:13" s="503" customFormat="1" ht="15">
      <c r="A5453" s="1662" t="s">
        <v>1233</v>
      </c>
      <c r="B5453" s="1662"/>
      <c r="C5453" s="1662"/>
      <c r="D5453" s="1662"/>
      <c r="E5453" s="1662"/>
      <c r="F5453" s="1662"/>
      <c r="G5453" s="1662"/>
      <c r="H5453" s="1662"/>
      <c r="I5453" s="1662"/>
      <c r="J5453" s="1662"/>
      <c r="K5453" s="1662"/>
      <c r="L5453" s="1662"/>
      <c r="M5453" s="565"/>
    </row>
    <row r="5454" spans="1:13" s="503" customFormat="1" ht="15">
      <c r="A5454" s="1663" t="s">
        <v>4323</v>
      </c>
      <c r="B5454" s="1663"/>
      <c r="C5454" s="1663"/>
      <c r="D5454" s="1663"/>
      <c r="E5454" s="1663"/>
      <c r="F5454" s="1663"/>
      <c r="G5454" s="1663"/>
      <c r="H5454" s="1663"/>
      <c r="I5454" s="1663"/>
      <c r="J5454" s="1663"/>
      <c r="K5454" s="1663"/>
      <c r="L5454" s="1663"/>
      <c r="M5454" s="565"/>
    </row>
    <row r="5455" spans="1:13" s="503" customFormat="1" ht="15">
      <c r="A5455" s="1664" t="s">
        <v>4324</v>
      </c>
      <c r="B5455" s="1664"/>
      <c r="C5455" s="1664"/>
      <c r="D5455" s="1664"/>
      <c r="E5455" s="1664"/>
      <c r="F5455" s="1664"/>
      <c r="G5455" s="1664"/>
      <c r="H5455" s="1664"/>
      <c r="I5455" s="1664"/>
      <c r="J5455" s="1664"/>
      <c r="K5455" s="1664"/>
      <c r="L5455" s="1664"/>
      <c r="M5455" s="565"/>
    </row>
    <row r="5456" spans="1:13" s="503" customFormat="1" ht="15">
      <c r="A5456" s="620" t="s">
        <v>910</v>
      </c>
      <c r="B5456" s="621" t="s">
        <v>1029</v>
      </c>
      <c r="C5456" s="620" t="s">
        <v>1030</v>
      </c>
      <c r="D5456" s="620" t="s">
        <v>1030</v>
      </c>
      <c r="E5456" s="620" t="s">
        <v>1031</v>
      </c>
      <c r="F5456" s="1657" t="s">
        <v>1032</v>
      </c>
      <c r="G5456" s="1658"/>
      <c r="H5456" s="622" t="s">
        <v>1033</v>
      </c>
      <c r="I5456" s="623" t="s">
        <v>1034</v>
      </c>
      <c r="J5456" s="620" t="s">
        <v>1035</v>
      </c>
      <c r="K5456" s="620" t="s">
        <v>1036</v>
      </c>
      <c r="L5456" s="620" t="s">
        <v>1037</v>
      </c>
      <c r="M5456" s="624" t="s">
        <v>1038</v>
      </c>
    </row>
    <row r="5457" spans="1:13" s="503" customFormat="1" ht="15">
      <c r="A5457" s="625"/>
      <c r="B5457" s="626" t="s">
        <v>1039</v>
      </c>
      <c r="C5457" s="625" t="s">
        <v>1040</v>
      </c>
      <c r="D5457" s="625" t="s">
        <v>1041</v>
      </c>
      <c r="E5457" s="625" t="s">
        <v>1042</v>
      </c>
      <c r="F5457" s="1659" t="s">
        <v>1043</v>
      </c>
      <c r="G5457" s="1660"/>
      <c r="H5457" s="627" t="s">
        <v>1044</v>
      </c>
      <c r="I5457" s="625" t="s">
        <v>6</v>
      </c>
      <c r="J5457" s="628" t="s">
        <v>1045</v>
      </c>
      <c r="K5457" s="629" t="s">
        <v>1046</v>
      </c>
      <c r="L5457" s="625" t="s">
        <v>1047</v>
      </c>
      <c r="M5457" s="628" t="s">
        <v>1048</v>
      </c>
    </row>
    <row r="5458" spans="1:13" s="503" customFormat="1" ht="15">
      <c r="A5458" s="625"/>
      <c r="B5458" s="626" t="s">
        <v>1049</v>
      </c>
      <c r="C5458" s="625"/>
      <c r="D5458" s="625"/>
      <c r="E5458" s="625"/>
      <c r="F5458" s="630" t="s">
        <v>1050</v>
      </c>
      <c r="G5458" s="630" t="s">
        <v>1051</v>
      </c>
      <c r="H5458" s="631" t="s">
        <v>1052</v>
      </c>
      <c r="I5458" s="629" t="s">
        <v>1053</v>
      </c>
      <c r="J5458" s="625" t="s">
        <v>6</v>
      </c>
      <c r="K5458" s="629"/>
      <c r="L5458" s="625" t="s">
        <v>1054</v>
      </c>
      <c r="M5458" s="632"/>
    </row>
    <row r="5459" spans="1:13" s="503" customFormat="1" ht="15">
      <c r="A5459" s="625"/>
      <c r="B5459" s="626"/>
      <c r="C5459" s="625"/>
      <c r="D5459" s="625"/>
      <c r="E5459" s="625"/>
      <c r="F5459" s="633" t="s">
        <v>1055</v>
      </c>
      <c r="G5459" s="634" t="s">
        <v>1055</v>
      </c>
      <c r="H5459" s="628" t="s">
        <v>1056</v>
      </c>
      <c r="I5459" s="629" t="s">
        <v>1057</v>
      </c>
      <c r="J5459" s="625" t="s">
        <v>1058</v>
      </c>
      <c r="K5459" s="635"/>
      <c r="L5459" s="636" t="s">
        <v>1059</v>
      </c>
      <c r="M5459" s="632"/>
    </row>
    <row r="5460" spans="1:13" s="503" customFormat="1" ht="76.5">
      <c r="A5460" s="673">
        <v>1</v>
      </c>
      <c r="B5460" s="673" t="s">
        <v>4325</v>
      </c>
      <c r="C5460" s="673" t="s">
        <v>4326</v>
      </c>
      <c r="D5460" s="673" t="s">
        <v>4327</v>
      </c>
      <c r="E5460" s="673" t="s">
        <v>4328</v>
      </c>
      <c r="F5460" s="658">
        <v>1000</v>
      </c>
      <c r="G5460" s="1416"/>
      <c r="H5460" s="1416">
        <v>901.74</v>
      </c>
      <c r="I5460" s="1416">
        <v>2240.764126</v>
      </c>
      <c r="J5460" s="1416">
        <v>4065.74</v>
      </c>
      <c r="K5460" s="1416">
        <v>1000</v>
      </c>
      <c r="L5460" s="1102"/>
      <c r="M5460" s="1417" t="s">
        <v>4329</v>
      </c>
    </row>
    <row r="5461" spans="1:13" s="503" customFormat="1" ht="76.5">
      <c r="A5461" s="656">
        <v>2</v>
      </c>
      <c r="B5461" s="650" t="s">
        <v>4330</v>
      </c>
      <c r="C5461" s="650" t="s">
        <v>4331</v>
      </c>
      <c r="D5461" s="650" t="s">
        <v>4332</v>
      </c>
      <c r="E5461" s="650" t="s">
        <v>4333</v>
      </c>
      <c r="F5461" s="1418">
        <v>10</v>
      </c>
      <c r="G5461" s="1419"/>
      <c r="H5461" s="1420">
        <v>5</v>
      </c>
      <c r="I5461" s="1418">
        <v>5</v>
      </c>
      <c r="J5461" s="1420">
        <v>15</v>
      </c>
      <c r="K5461" s="1418">
        <v>5</v>
      </c>
      <c r="L5461" s="665"/>
      <c r="M5461" s="650" t="s">
        <v>4334</v>
      </c>
    </row>
    <row r="5462" spans="1:13" s="503" customFormat="1" ht="51">
      <c r="A5462" s="673">
        <v>3</v>
      </c>
      <c r="B5462" s="638" t="s">
        <v>4335</v>
      </c>
      <c r="C5462" s="638" t="s">
        <v>4336</v>
      </c>
      <c r="D5462" s="1421" t="s">
        <v>4337</v>
      </c>
      <c r="E5462" s="638" t="s">
        <v>4338</v>
      </c>
      <c r="F5462" s="1422">
        <v>20.6</v>
      </c>
      <c r="G5462" s="1423"/>
      <c r="H5462" s="1422"/>
      <c r="I5462" s="1423">
        <v>20</v>
      </c>
      <c r="J5462" s="1423">
        <v>14</v>
      </c>
      <c r="K5462" s="1422">
        <v>14</v>
      </c>
      <c r="L5462" s="638"/>
      <c r="M5462" s="638" t="s">
        <v>4339</v>
      </c>
    </row>
    <row r="5463" spans="1:13" s="503" customFormat="1" ht="66.75" customHeight="1">
      <c r="A5463" s="673">
        <v>4</v>
      </c>
      <c r="B5463" s="638" t="s">
        <v>4340</v>
      </c>
      <c r="C5463" s="638" t="s">
        <v>4341</v>
      </c>
      <c r="D5463" s="1421" t="s">
        <v>4342</v>
      </c>
      <c r="E5463" s="638" t="s">
        <v>4343</v>
      </c>
      <c r="F5463" s="1422" t="s">
        <v>1077</v>
      </c>
      <c r="G5463" s="1423">
        <v>25</v>
      </c>
      <c r="H5463" s="1422">
        <v>5</v>
      </c>
      <c r="I5463" s="1423">
        <v>7</v>
      </c>
      <c r="J5463" s="1422">
        <v>6</v>
      </c>
      <c r="K5463" s="1423">
        <v>2</v>
      </c>
      <c r="L5463" s="1424"/>
      <c r="M5463" s="638" t="s">
        <v>4344</v>
      </c>
    </row>
    <row r="5464" spans="1:13" s="503" customFormat="1" ht="95.25" customHeight="1">
      <c r="A5464" s="673">
        <v>5</v>
      </c>
      <c r="B5464" s="673" t="s">
        <v>4345</v>
      </c>
      <c r="C5464" s="673" t="s">
        <v>4346</v>
      </c>
      <c r="D5464" s="1425" t="s">
        <v>4347</v>
      </c>
      <c r="E5464" s="673" t="s">
        <v>4348</v>
      </c>
      <c r="F5464" s="1426">
        <v>10</v>
      </c>
      <c r="G5464" s="1427"/>
      <c r="H5464" s="1428"/>
      <c r="I5464" s="1427">
        <v>30</v>
      </c>
      <c r="J5464" s="1428"/>
      <c r="K5464" s="1427"/>
      <c r="L5464" s="1425"/>
      <c r="M5464" s="673" t="s">
        <v>4349</v>
      </c>
    </row>
    <row r="5465" spans="1:13" s="503" customFormat="1" ht="51">
      <c r="A5465" s="673">
        <v>6</v>
      </c>
      <c r="B5465" s="673" t="s">
        <v>4350</v>
      </c>
      <c r="C5465" s="673" t="s">
        <v>4351</v>
      </c>
      <c r="D5465" s="1425" t="s">
        <v>4352</v>
      </c>
      <c r="E5465" s="673" t="s">
        <v>4353</v>
      </c>
      <c r="F5465" s="1428" t="s">
        <v>1077</v>
      </c>
      <c r="G5465" s="1427"/>
      <c r="H5465" s="1428"/>
      <c r="I5465" s="1427">
        <v>2.5</v>
      </c>
      <c r="J5465" s="1428">
        <v>2.5</v>
      </c>
      <c r="K5465" s="1427">
        <v>2.5</v>
      </c>
      <c r="L5465" s="1425"/>
      <c r="M5465" s="673" t="s">
        <v>2056</v>
      </c>
    </row>
    <row r="5466" spans="1:13" s="503" customFormat="1" ht="15">
      <c r="A5466" s="665"/>
      <c r="B5466" s="665"/>
      <c r="C5466" s="665"/>
      <c r="D5466" s="665"/>
      <c r="E5466" s="665"/>
      <c r="F5466" s="1420"/>
      <c r="G5466" s="1420"/>
      <c r="H5466" s="1420"/>
      <c r="I5466" s="1420"/>
      <c r="J5466" s="1420"/>
      <c r="K5466" s="1420"/>
      <c r="L5466" s="665"/>
      <c r="M5466" s="665"/>
    </row>
    <row r="5467" spans="1:13" s="503" customFormat="1" ht="15">
      <c r="A5467" s="665"/>
      <c r="B5467" s="665"/>
      <c r="C5467" s="665"/>
      <c r="D5467" s="665"/>
      <c r="E5467" s="665"/>
      <c r="F5467" s="1420"/>
      <c r="G5467" s="1420"/>
      <c r="H5467" s="1420"/>
      <c r="I5467" s="1420"/>
      <c r="J5467" s="1420"/>
      <c r="K5467" s="1420"/>
      <c r="L5467" s="665"/>
      <c r="M5467" s="665"/>
    </row>
    <row r="5468" spans="1:13" s="503" customFormat="1" ht="15">
      <c r="A5468" s="1661" t="s">
        <v>907</v>
      </c>
      <c r="B5468" s="1661"/>
      <c r="C5468" s="1661"/>
      <c r="D5468" s="1661"/>
      <c r="E5468" s="1661"/>
      <c r="F5468" s="1661"/>
      <c r="G5468" s="1661"/>
      <c r="H5468" s="1661"/>
      <c r="I5468" s="1661"/>
      <c r="J5468" s="1661"/>
      <c r="K5468" s="1661"/>
      <c r="L5468" s="1661"/>
      <c r="M5468" s="565"/>
    </row>
    <row r="5469" spans="1:13" s="503" customFormat="1" ht="15">
      <c r="A5469" s="1661" t="s">
        <v>908</v>
      </c>
      <c r="B5469" s="1661"/>
      <c r="C5469" s="1661"/>
      <c r="D5469" s="1661"/>
      <c r="E5469" s="1661"/>
      <c r="F5469" s="1661"/>
      <c r="G5469" s="1661"/>
      <c r="H5469" s="1661"/>
      <c r="I5469" s="1661"/>
      <c r="J5469" s="1661"/>
      <c r="K5469" s="1661"/>
      <c r="L5469" s="1661"/>
      <c r="M5469" s="565"/>
    </row>
    <row r="5470" spans="1:13" s="503" customFormat="1" ht="15">
      <c r="A5470" s="1662" t="s">
        <v>1233</v>
      </c>
      <c r="B5470" s="1662"/>
      <c r="C5470" s="1662"/>
      <c r="D5470" s="1662"/>
      <c r="E5470" s="1662"/>
      <c r="F5470" s="1662"/>
      <c r="G5470" s="1662"/>
      <c r="H5470" s="1662"/>
      <c r="I5470" s="1662"/>
      <c r="J5470" s="1662"/>
      <c r="K5470" s="1662"/>
      <c r="L5470" s="1662"/>
      <c r="M5470" s="565"/>
    </row>
    <row r="5471" spans="1:13" s="503" customFormat="1" ht="15">
      <c r="A5471" s="1663" t="s">
        <v>4323</v>
      </c>
      <c r="B5471" s="1663"/>
      <c r="C5471" s="1663"/>
      <c r="D5471" s="1663"/>
      <c r="E5471" s="1663"/>
      <c r="F5471" s="1663"/>
      <c r="G5471" s="1663"/>
      <c r="H5471" s="1663"/>
      <c r="I5471" s="1663"/>
      <c r="J5471" s="1663"/>
      <c r="K5471" s="1663"/>
      <c r="L5471" s="1663"/>
      <c r="M5471" s="565"/>
    </row>
    <row r="5472" spans="1:13" s="503" customFormat="1" ht="15">
      <c r="A5472" s="1664" t="s">
        <v>4354</v>
      </c>
      <c r="B5472" s="1664"/>
      <c r="C5472" s="1664"/>
      <c r="D5472" s="1664"/>
      <c r="E5472" s="1664"/>
      <c r="F5472" s="1664"/>
      <c r="G5472" s="1664"/>
      <c r="H5472" s="1664"/>
      <c r="I5472" s="1664"/>
      <c r="J5472" s="1664"/>
      <c r="K5472" s="1664"/>
      <c r="L5472" s="1664"/>
      <c r="M5472" s="565"/>
    </row>
    <row r="5473" spans="1:13" s="503" customFormat="1" ht="15">
      <c r="A5473" s="620" t="s">
        <v>910</v>
      </c>
      <c r="B5473" s="621" t="s">
        <v>1029</v>
      </c>
      <c r="C5473" s="620" t="s">
        <v>1030</v>
      </c>
      <c r="D5473" s="620" t="s">
        <v>1030</v>
      </c>
      <c r="E5473" s="620" t="s">
        <v>1031</v>
      </c>
      <c r="F5473" s="1657" t="s">
        <v>1032</v>
      </c>
      <c r="G5473" s="1658"/>
      <c r="H5473" s="622" t="s">
        <v>1033</v>
      </c>
      <c r="I5473" s="623" t="s">
        <v>1034</v>
      </c>
      <c r="J5473" s="620" t="s">
        <v>1035</v>
      </c>
      <c r="K5473" s="620" t="s">
        <v>1036</v>
      </c>
      <c r="L5473" s="620" t="s">
        <v>1037</v>
      </c>
      <c r="M5473" s="624" t="s">
        <v>1038</v>
      </c>
    </row>
    <row r="5474" spans="1:13" s="503" customFormat="1" ht="15">
      <c r="A5474" s="625"/>
      <c r="B5474" s="626" t="s">
        <v>1039</v>
      </c>
      <c r="C5474" s="625" t="s">
        <v>1040</v>
      </c>
      <c r="D5474" s="625" t="s">
        <v>1041</v>
      </c>
      <c r="E5474" s="625" t="s">
        <v>1042</v>
      </c>
      <c r="F5474" s="1659" t="s">
        <v>1043</v>
      </c>
      <c r="G5474" s="1660"/>
      <c r="H5474" s="627" t="s">
        <v>1044</v>
      </c>
      <c r="I5474" s="625" t="s">
        <v>6</v>
      </c>
      <c r="J5474" s="628" t="s">
        <v>1045</v>
      </c>
      <c r="K5474" s="629" t="s">
        <v>1046</v>
      </c>
      <c r="L5474" s="625" t="s">
        <v>1047</v>
      </c>
      <c r="M5474" s="628" t="s">
        <v>1048</v>
      </c>
    </row>
    <row r="5475" spans="1:13" s="503" customFormat="1" ht="15">
      <c r="A5475" s="625"/>
      <c r="B5475" s="626" t="s">
        <v>1049</v>
      </c>
      <c r="C5475" s="625"/>
      <c r="D5475" s="625"/>
      <c r="E5475" s="625"/>
      <c r="F5475" s="630" t="s">
        <v>1050</v>
      </c>
      <c r="G5475" s="630" t="s">
        <v>1051</v>
      </c>
      <c r="H5475" s="631" t="s">
        <v>1052</v>
      </c>
      <c r="I5475" s="629" t="s">
        <v>1053</v>
      </c>
      <c r="J5475" s="625" t="s">
        <v>6</v>
      </c>
      <c r="K5475" s="629"/>
      <c r="L5475" s="625" t="s">
        <v>1054</v>
      </c>
      <c r="M5475" s="632"/>
    </row>
    <row r="5476" spans="1:13" s="503" customFormat="1" ht="15">
      <c r="A5476" s="670"/>
      <c r="B5476" s="967"/>
      <c r="C5476" s="670"/>
      <c r="D5476" s="670"/>
      <c r="E5476" s="670"/>
      <c r="F5476" s="1024" t="s">
        <v>1055</v>
      </c>
      <c r="G5476" s="1025" t="s">
        <v>1055</v>
      </c>
      <c r="H5476" s="671" t="s">
        <v>1056</v>
      </c>
      <c r="I5476" s="1026" t="s">
        <v>1057</v>
      </c>
      <c r="J5476" s="670" t="s">
        <v>1058</v>
      </c>
      <c r="K5476" s="1027"/>
      <c r="L5476" s="1028" t="s">
        <v>1059</v>
      </c>
      <c r="M5476" s="1029"/>
    </row>
    <row r="5477" spans="1:13" s="503" customFormat="1" ht="90" customHeight="1">
      <c r="A5477" s="673">
        <v>7</v>
      </c>
      <c r="B5477" s="673" t="s">
        <v>4355</v>
      </c>
      <c r="C5477" s="650" t="s">
        <v>4356</v>
      </c>
      <c r="D5477" s="665" t="s">
        <v>4357</v>
      </c>
      <c r="E5477" s="650" t="s">
        <v>4358</v>
      </c>
      <c r="F5477" s="1420">
        <v>2</v>
      </c>
      <c r="G5477" s="1418">
        <v>25</v>
      </c>
      <c r="H5477" s="1420"/>
      <c r="I5477" s="1418">
        <v>5</v>
      </c>
      <c r="J5477" s="1420">
        <v>5</v>
      </c>
      <c r="K5477" s="1418">
        <v>5</v>
      </c>
      <c r="L5477" s="665"/>
      <c r="M5477" s="650" t="s">
        <v>4359</v>
      </c>
    </row>
    <row r="5478" spans="1:13" s="503" customFormat="1" ht="63.75">
      <c r="A5478" s="673">
        <v>8</v>
      </c>
      <c r="B5478" s="673" t="s">
        <v>4360</v>
      </c>
      <c r="C5478" s="673" t="s">
        <v>4361</v>
      </c>
      <c r="D5478" s="673" t="s">
        <v>4362</v>
      </c>
      <c r="E5478" s="673" t="s">
        <v>4363</v>
      </c>
      <c r="F5478" s="1427">
        <v>5</v>
      </c>
      <c r="G5478" s="1427"/>
      <c r="H5478" s="1427"/>
      <c r="I5478" s="1427"/>
      <c r="J5478" s="1427"/>
      <c r="K5478" s="1427"/>
      <c r="L5478" s="673"/>
      <c r="M5478" s="673" t="s">
        <v>4364</v>
      </c>
    </row>
    <row r="5479" spans="1:13" s="503" customFormat="1" ht="90.75" customHeight="1">
      <c r="A5479" s="673">
        <v>9</v>
      </c>
      <c r="B5479" s="673" t="s">
        <v>4365</v>
      </c>
      <c r="C5479" s="673" t="s">
        <v>4366</v>
      </c>
      <c r="D5479" s="673" t="s">
        <v>4367</v>
      </c>
      <c r="E5479" s="673" t="s">
        <v>4368</v>
      </c>
      <c r="F5479" s="1427">
        <v>10</v>
      </c>
      <c r="G5479" s="1427"/>
      <c r="H5479" s="1427"/>
      <c r="I5479" s="1427">
        <v>10</v>
      </c>
      <c r="J5479" s="1427">
        <v>3</v>
      </c>
      <c r="K5479" s="1427">
        <v>3</v>
      </c>
      <c r="L5479" s="673"/>
      <c r="M5479" s="673" t="s">
        <v>4369</v>
      </c>
    </row>
    <row r="5480" spans="1:13" s="503" customFormat="1" ht="93.75" customHeight="1">
      <c r="A5480" s="673">
        <v>10</v>
      </c>
      <c r="B5480" s="656" t="s">
        <v>4370</v>
      </c>
      <c r="C5480" s="656" t="s">
        <v>4371</v>
      </c>
      <c r="D5480" s="1429" t="s">
        <v>4372</v>
      </c>
      <c r="E5480" s="656" t="s">
        <v>4373</v>
      </c>
      <c r="F5480" s="1430">
        <v>5</v>
      </c>
      <c r="G5480" s="1431"/>
      <c r="H5480" s="1430">
        <v>2</v>
      </c>
      <c r="I5480" s="1431">
        <v>7</v>
      </c>
      <c r="J5480" s="1430">
        <v>4</v>
      </c>
      <c r="K5480" s="1431">
        <v>2</v>
      </c>
      <c r="L5480" s="1429"/>
      <c r="M5480" s="673" t="s">
        <v>4374</v>
      </c>
    </row>
    <row r="5481" spans="1:13" s="503" customFormat="1" ht="114.75">
      <c r="A5481" s="673">
        <v>11</v>
      </c>
      <c r="B5481" s="673" t="s">
        <v>4375</v>
      </c>
      <c r="C5481" s="673" t="s">
        <v>4376</v>
      </c>
      <c r="D5481" s="673" t="s">
        <v>4377</v>
      </c>
      <c r="E5481" s="1432" t="s">
        <v>4378</v>
      </c>
      <c r="F5481" s="1427">
        <v>5</v>
      </c>
      <c r="G5481" s="1425"/>
      <c r="H5481" s="1427">
        <v>61.167000000000002</v>
      </c>
      <c r="I5481" s="1428">
        <v>61.167000000000002</v>
      </c>
      <c r="J5481" s="1427">
        <v>132.334</v>
      </c>
      <c r="K5481" s="1427">
        <v>61.167000000000002</v>
      </c>
      <c r="L5481" s="1427"/>
      <c r="M5481" s="673" t="s">
        <v>4379</v>
      </c>
    </row>
    <row r="5482" spans="1:13" s="503" customFormat="1" ht="15">
      <c r="A5482" s="1661" t="s">
        <v>907</v>
      </c>
      <c r="B5482" s="1661"/>
      <c r="C5482" s="1661"/>
      <c r="D5482" s="1661"/>
      <c r="E5482" s="1661"/>
      <c r="F5482" s="1661"/>
      <c r="G5482" s="1661"/>
      <c r="H5482" s="1661"/>
      <c r="I5482" s="1661"/>
      <c r="J5482" s="1661"/>
      <c r="K5482" s="1661"/>
      <c r="L5482" s="1661"/>
      <c r="M5482" s="565"/>
    </row>
    <row r="5483" spans="1:13" s="503" customFormat="1" ht="15">
      <c r="A5483" s="1661" t="s">
        <v>908</v>
      </c>
      <c r="B5483" s="1661"/>
      <c r="C5483" s="1661"/>
      <c r="D5483" s="1661"/>
      <c r="E5483" s="1661"/>
      <c r="F5483" s="1661"/>
      <c r="G5483" s="1661"/>
      <c r="H5483" s="1661"/>
      <c r="I5483" s="1661"/>
      <c r="J5483" s="1661"/>
      <c r="K5483" s="1661"/>
      <c r="L5483" s="1661"/>
      <c r="M5483" s="565"/>
    </row>
    <row r="5484" spans="1:13" s="503" customFormat="1" ht="15">
      <c r="A5484" s="1662" t="s">
        <v>1233</v>
      </c>
      <c r="B5484" s="1662"/>
      <c r="C5484" s="1662"/>
      <c r="D5484" s="1662"/>
      <c r="E5484" s="1662"/>
      <c r="F5484" s="1662"/>
      <c r="G5484" s="1662"/>
      <c r="H5484" s="1662"/>
      <c r="I5484" s="1662"/>
      <c r="J5484" s="1662"/>
      <c r="K5484" s="1662"/>
      <c r="L5484" s="1662"/>
      <c r="M5484" s="565"/>
    </row>
    <row r="5485" spans="1:13" s="503" customFormat="1" ht="15">
      <c r="A5485" s="1663" t="s">
        <v>4323</v>
      </c>
      <c r="B5485" s="1663"/>
      <c r="C5485" s="1663"/>
      <c r="D5485" s="1663"/>
      <c r="E5485" s="1663"/>
      <c r="F5485" s="1663"/>
      <c r="G5485" s="1663"/>
      <c r="H5485" s="1663"/>
      <c r="I5485" s="1663"/>
      <c r="J5485" s="1663"/>
      <c r="K5485" s="1663"/>
      <c r="L5485" s="1663"/>
      <c r="M5485" s="565"/>
    </row>
    <row r="5486" spans="1:13" s="503" customFormat="1" ht="15" customHeight="1">
      <c r="A5486" s="1664" t="s">
        <v>4354</v>
      </c>
      <c r="B5486" s="1664"/>
      <c r="C5486" s="1664"/>
      <c r="D5486" s="1664"/>
      <c r="E5486" s="1664"/>
      <c r="F5486" s="1664"/>
      <c r="G5486" s="1664"/>
      <c r="H5486" s="1664"/>
      <c r="I5486" s="1664"/>
      <c r="J5486" s="1664"/>
      <c r="K5486" s="1664"/>
      <c r="L5486" s="1664"/>
      <c r="M5486" s="565"/>
    </row>
    <row r="5487" spans="1:13" s="503" customFormat="1" ht="15">
      <c r="A5487" s="620" t="s">
        <v>910</v>
      </c>
      <c r="B5487" s="621" t="s">
        <v>1029</v>
      </c>
      <c r="C5487" s="620" t="s">
        <v>1030</v>
      </c>
      <c r="D5487" s="620" t="s">
        <v>1030</v>
      </c>
      <c r="E5487" s="620" t="s">
        <v>1031</v>
      </c>
      <c r="F5487" s="1657" t="s">
        <v>1032</v>
      </c>
      <c r="G5487" s="1658"/>
      <c r="H5487" s="622" t="s">
        <v>1033</v>
      </c>
      <c r="I5487" s="623" t="s">
        <v>1034</v>
      </c>
      <c r="J5487" s="620" t="s">
        <v>1035</v>
      </c>
      <c r="K5487" s="620" t="s">
        <v>1036</v>
      </c>
      <c r="L5487" s="620" t="s">
        <v>1037</v>
      </c>
      <c r="M5487" s="624" t="s">
        <v>1038</v>
      </c>
    </row>
    <row r="5488" spans="1:13" s="503" customFormat="1" ht="15">
      <c r="A5488" s="625"/>
      <c r="B5488" s="626" t="s">
        <v>1039</v>
      </c>
      <c r="C5488" s="625" t="s">
        <v>1040</v>
      </c>
      <c r="D5488" s="625" t="s">
        <v>1041</v>
      </c>
      <c r="E5488" s="625" t="s">
        <v>1042</v>
      </c>
      <c r="F5488" s="1659" t="s">
        <v>1043</v>
      </c>
      <c r="G5488" s="1660"/>
      <c r="H5488" s="627" t="s">
        <v>1044</v>
      </c>
      <c r="I5488" s="625" t="s">
        <v>6</v>
      </c>
      <c r="J5488" s="628" t="s">
        <v>1045</v>
      </c>
      <c r="K5488" s="629" t="s">
        <v>1046</v>
      </c>
      <c r="L5488" s="625" t="s">
        <v>1047</v>
      </c>
      <c r="M5488" s="628" t="s">
        <v>1048</v>
      </c>
    </row>
    <row r="5489" spans="1:13" s="503" customFormat="1" ht="15">
      <c r="A5489" s="625"/>
      <c r="B5489" s="626" t="s">
        <v>1049</v>
      </c>
      <c r="C5489" s="625"/>
      <c r="D5489" s="625"/>
      <c r="E5489" s="625"/>
      <c r="F5489" s="630" t="s">
        <v>1050</v>
      </c>
      <c r="G5489" s="630" t="s">
        <v>1051</v>
      </c>
      <c r="H5489" s="631" t="s">
        <v>1052</v>
      </c>
      <c r="I5489" s="629" t="s">
        <v>1053</v>
      </c>
      <c r="J5489" s="625" t="s">
        <v>6</v>
      </c>
      <c r="K5489" s="629"/>
      <c r="L5489" s="625" t="s">
        <v>1054</v>
      </c>
      <c r="M5489" s="632"/>
    </row>
    <row r="5490" spans="1:13" s="503" customFormat="1" ht="15">
      <c r="A5490" s="670"/>
      <c r="B5490" s="967"/>
      <c r="C5490" s="670"/>
      <c r="D5490" s="670"/>
      <c r="E5490" s="670"/>
      <c r="F5490" s="1024" t="s">
        <v>1055</v>
      </c>
      <c r="G5490" s="1025" t="s">
        <v>1055</v>
      </c>
      <c r="H5490" s="671" t="s">
        <v>1056</v>
      </c>
      <c r="I5490" s="1026" t="s">
        <v>1057</v>
      </c>
      <c r="J5490" s="670" t="s">
        <v>1058</v>
      </c>
      <c r="K5490" s="1027"/>
      <c r="L5490" s="1028" t="s">
        <v>1059</v>
      </c>
      <c r="M5490" s="1029"/>
    </row>
    <row r="5491" spans="1:13" s="503" customFormat="1" ht="51">
      <c r="A5491" s="673">
        <v>12</v>
      </c>
      <c r="B5491" s="638" t="s">
        <v>4380</v>
      </c>
      <c r="C5491" s="638" t="s">
        <v>4026</v>
      </c>
      <c r="D5491" s="1421" t="s">
        <v>4381</v>
      </c>
      <c r="E5491" s="638" t="s">
        <v>4382</v>
      </c>
      <c r="F5491" s="1433">
        <v>12</v>
      </c>
      <c r="G5491" s="1423"/>
      <c r="H5491" s="1422"/>
      <c r="I5491" s="1423">
        <v>10</v>
      </c>
      <c r="J5491" s="1422">
        <v>12</v>
      </c>
      <c r="K5491" s="1423">
        <v>12</v>
      </c>
      <c r="L5491" s="1421"/>
      <c r="M5491" s="638" t="s">
        <v>4383</v>
      </c>
    </row>
    <row r="5492" spans="1:13" s="503" customFormat="1" ht="51">
      <c r="A5492" s="673">
        <v>13</v>
      </c>
      <c r="B5492" s="1434" t="s">
        <v>4384</v>
      </c>
      <c r="C5492" s="673" t="s">
        <v>4385</v>
      </c>
      <c r="D5492" s="673" t="s">
        <v>4386</v>
      </c>
      <c r="E5492" s="638" t="s">
        <v>4387</v>
      </c>
      <c r="F5492" s="1433" t="s">
        <v>1077</v>
      </c>
      <c r="G5492" s="1423"/>
      <c r="H5492" s="1427"/>
      <c r="I5492" s="1423">
        <v>3</v>
      </c>
      <c r="J5492" s="1427">
        <v>5</v>
      </c>
      <c r="K5492" s="1423">
        <v>5</v>
      </c>
      <c r="L5492" s="1421"/>
      <c r="M5492" s="638" t="s">
        <v>4388</v>
      </c>
    </row>
    <row r="5493" spans="1:13" s="503" customFormat="1" ht="51">
      <c r="A5493" s="673">
        <v>14</v>
      </c>
      <c r="B5493" s="673" t="s">
        <v>4389</v>
      </c>
      <c r="C5493" s="673" t="s">
        <v>4390</v>
      </c>
      <c r="D5493" s="673" t="s">
        <v>4391</v>
      </c>
      <c r="E5493" s="673" t="s">
        <v>4392</v>
      </c>
      <c r="F5493" s="1435" t="s">
        <v>1077</v>
      </c>
      <c r="G5493" s="1427"/>
      <c r="H5493" s="1428"/>
      <c r="I5493" s="1427">
        <v>2.5</v>
      </c>
      <c r="J5493" s="1428">
        <v>2.5</v>
      </c>
      <c r="K5493" s="1427">
        <v>2.5</v>
      </c>
      <c r="L5493" s="673"/>
      <c r="M5493" s="673" t="s">
        <v>4393</v>
      </c>
    </row>
    <row r="5494" spans="1:13" s="503" customFormat="1" ht="114.75">
      <c r="A5494" s="673">
        <v>15</v>
      </c>
      <c r="B5494" s="742" t="s">
        <v>4384</v>
      </c>
      <c r="C5494" s="742" t="s">
        <v>4021</v>
      </c>
      <c r="D5494" s="665" t="s">
        <v>4394</v>
      </c>
      <c r="E5494" s="742" t="s">
        <v>1931</v>
      </c>
      <c r="F5494" s="1436">
        <v>0.5</v>
      </c>
      <c r="G5494" s="1431"/>
      <c r="H5494" s="1430"/>
      <c r="I5494" s="1431"/>
      <c r="J5494" s="1430"/>
      <c r="K5494" s="1431"/>
      <c r="L5494" s="1429"/>
      <c r="M5494" s="673" t="s">
        <v>4395</v>
      </c>
    </row>
    <row r="5495" spans="1:13" s="503" customFormat="1" ht="51">
      <c r="A5495" s="673">
        <v>16</v>
      </c>
      <c r="B5495" s="739" t="s">
        <v>4396</v>
      </c>
      <c r="C5495" s="739" t="s">
        <v>2514</v>
      </c>
      <c r="D5495" s="739" t="s">
        <v>4397</v>
      </c>
      <c r="E5495" s="739" t="s">
        <v>4398</v>
      </c>
      <c r="F5495" s="842">
        <v>1.5</v>
      </c>
      <c r="G5495" s="1437"/>
      <c r="H5495" s="1438"/>
      <c r="I5495" s="1437"/>
      <c r="J5495" s="1438"/>
      <c r="K5495" s="1437"/>
      <c r="L5495" s="1105"/>
      <c r="M5495" s="739" t="s">
        <v>4399</v>
      </c>
    </row>
    <row r="5496" spans="1:13" s="503" customFormat="1" ht="15">
      <c r="A5496" s="1076"/>
      <c r="B5496" s="1076"/>
      <c r="C5496" s="1076"/>
      <c r="D5496" s="593" t="s">
        <v>6</v>
      </c>
      <c r="E5496" s="593"/>
      <c r="F5496" s="594">
        <f>SUM(F5460:F5495)</f>
        <v>1081.5999999999999</v>
      </c>
      <c r="G5496" s="594">
        <f>SUM(G5460:G5495)</f>
        <v>50</v>
      </c>
      <c r="H5496" s="594">
        <f>SUM(H5460:H5495)</f>
        <v>974.90700000000004</v>
      </c>
      <c r="I5496" s="1439">
        <f>SUM(I5460:I5495)</f>
        <v>2403.9311259999999</v>
      </c>
      <c r="J5496" s="594">
        <f>SUM(J5460:J5495)</f>
        <v>4267.0739999999996</v>
      </c>
      <c r="K5496" s="1440"/>
      <c r="L5496" s="594"/>
      <c r="M5496" s="593"/>
    </row>
    <row r="5497" spans="1:13" s="503" customFormat="1" ht="15">
      <c r="A5497" s="736"/>
      <c r="B5497" s="736"/>
      <c r="C5497" s="736"/>
      <c r="D5497" s="595"/>
      <c r="E5497" s="595"/>
      <c r="F5497" s="596"/>
      <c r="G5497" s="596"/>
      <c r="H5497" s="596"/>
      <c r="I5497" s="596"/>
      <c r="J5497" s="596"/>
      <c r="K5497" s="1441"/>
      <c r="L5497" s="596"/>
      <c r="M5497" s="595"/>
    </row>
    <row r="5498" spans="1:13" s="503" customFormat="1" ht="15">
      <c r="A5498" s="748"/>
      <c r="B5498" s="748"/>
      <c r="C5498" s="748"/>
      <c r="D5498" s="748"/>
      <c r="E5498" s="748"/>
      <c r="F5498" s="748"/>
      <c r="G5498" s="748"/>
      <c r="H5498" s="748"/>
      <c r="I5498" s="748"/>
      <c r="J5498" s="748"/>
      <c r="K5498" s="748"/>
      <c r="L5498" s="748"/>
      <c r="M5498" s="748"/>
    </row>
    <row r="5499" spans="1:13" s="503" customFormat="1" ht="15">
      <c r="A5499" s="748"/>
      <c r="B5499" s="748"/>
      <c r="C5499" s="748"/>
      <c r="D5499" s="748"/>
      <c r="E5499" s="748"/>
      <c r="F5499" s="748"/>
      <c r="G5499" s="748"/>
      <c r="H5499" s="748"/>
      <c r="I5499" s="748"/>
      <c r="J5499" s="748"/>
      <c r="K5499" s="748"/>
      <c r="L5499" s="748"/>
      <c r="M5499" s="748"/>
    </row>
    <row r="5500" spans="1:13" s="503" customFormat="1" ht="15">
      <c r="A5500" s="748"/>
      <c r="B5500" s="748"/>
      <c r="C5500" s="748"/>
      <c r="D5500" s="748"/>
      <c r="E5500" s="748"/>
      <c r="F5500" s="748"/>
      <c r="G5500" s="748"/>
      <c r="H5500" s="748"/>
      <c r="I5500" s="748"/>
      <c r="J5500" s="748"/>
      <c r="K5500" s="748"/>
      <c r="L5500" s="748"/>
      <c r="M5500" s="748"/>
    </row>
    <row r="5501" spans="1:13" s="503" customFormat="1" ht="15">
      <c r="A5501" s="748"/>
      <c r="B5501" s="748"/>
      <c r="C5501" s="748"/>
      <c r="D5501" s="748"/>
      <c r="E5501" s="748"/>
      <c r="F5501" s="748"/>
      <c r="G5501" s="748"/>
      <c r="H5501" s="748"/>
      <c r="I5501" s="748"/>
      <c r="J5501" s="748"/>
      <c r="K5501" s="748"/>
      <c r="L5501" s="748"/>
      <c r="M5501" s="748"/>
    </row>
    <row r="5502" spans="1:13" s="503" customFormat="1" ht="15">
      <c r="A5502" s="748"/>
      <c r="B5502" s="748"/>
      <c r="C5502" s="748"/>
      <c r="D5502" s="748"/>
      <c r="E5502" s="748"/>
      <c r="F5502" s="748"/>
      <c r="G5502" s="748"/>
      <c r="H5502" s="748"/>
      <c r="I5502" s="748"/>
      <c r="J5502" s="748"/>
      <c r="K5502" s="748"/>
      <c r="L5502" s="748"/>
      <c r="M5502" s="748"/>
    </row>
    <row r="5503" spans="1:13" s="503" customFormat="1" ht="15">
      <c r="A5503" s="748"/>
      <c r="B5503" s="748"/>
      <c r="C5503" s="748"/>
      <c r="D5503" s="748"/>
      <c r="E5503" s="748"/>
      <c r="F5503" s="748"/>
      <c r="G5503" s="748"/>
      <c r="H5503" s="748"/>
      <c r="I5503" s="748"/>
      <c r="J5503" s="748"/>
      <c r="K5503" s="748"/>
      <c r="L5503" s="748"/>
      <c r="M5503" s="748"/>
    </row>
    <row r="5504" spans="1:13" s="503" customFormat="1" ht="15">
      <c r="A5504" s="1661" t="s">
        <v>907</v>
      </c>
      <c r="B5504" s="1661"/>
      <c r="C5504" s="1661"/>
      <c r="D5504" s="1661"/>
      <c r="E5504" s="1661"/>
      <c r="F5504" s="1661"/>
      <c r="G5504" s="1661"/>
      <c r="H5504" s="1661"/>
      <c r="I5504" s="1661"/>
      <c r="J5504" s="1661"/>
      <c r="K5504" s="1661"/>
      <c r="L5504" s="1661"/>
      <c r="M5504" s="1069"/>
    </row>
    <row r="5505" spans="1:13" s="503" customFormat="1" ht="15">
      <c r="A5505" s="1661" t="s">
        <v>908</v>
      </c>
      <c r="B5505" s="1661"/>
      <c r="C5505" s="1661"/>
      <c r="D5505" s="1661"/>
      <c r="E5505" s="1661"/>
      <c r="F5505" s="1661"/>
      <c r="G5505" s="1661"/>
      <c r="H5505" s="1661"/>
      <c r="I5505" s="1661"/>
      <c r="J5505" s="1661"/>
      <c r="K5505" s="1661"/>
      <c r="L5505" s="1661"/>
      <c r="M5505" s="1069"/>
    </row>
    <row r="5506" spans="1:13" s="503" customFormat="1" ht="15">
      <c r="A5506" s="1662" t="s">
        <v>4052</v>
      </c>
      <c r="B5506" s="1662"/>
      <c r="C5506" s="1662"/>
      <c r="D5506" s="1662"/>
      <c r="E5506" s="1662"/>
      <c r="F5506" s="1662"/>
      <c r="G5506" s="1662"/>
      <c r="H5506" s="1662"/>
      <c r="I5506" s="1662"/>
      <c r="J5506" s="1662"/>
      <c r="K5506" s="1662"/>
      <c r="L5506" s="1662"/>
      <c r="M5506" s="1069"/>
    </row>
    <row r="5507" spans="1:13" s="503" customFormat="1" ht="15">
      <c r="A5507" s="1663" t="s">
        <v>4400</v>
      </c>
      <c r="B5507" s="1663"/>
      <c r="C5507" s="1663"/>
      <c r="D5507" s="1663"/>
      <c r="E5507" s="1663"/>
      <c r="F5507" s="1663"/>
      <c r="G5507" s="1663"/>
      <c r="H5507" s="1663"/>
      <c r="I5507" s="1663"/>
      <c r="J5507" s="1663"/>
      <c r="K5507" s="1663"/>
      <c r="L5507" s="1663"/>
      <c r="M5507" s="565"/>
    </row>
    <row r="5508" spans="1:13" s="503" customFormat="1" ht="15">
      <c r="A5508" s="1664" t="s">
        <v>4401</v>
      </c>
      <c r="B5508" s="1664"/>
      <c r="C5508" s="1664"/>
      <c r="D5508" s="1664"/>
      <c r="E5508" s="1664"/>
      <c r="F5508" s="1664"/>
      <c r="G5508" s="1664"/>
      <c r="H5508" s="1664"/>
      <c r="I5508" s="1664"/>
      <c r="J5508" s="1664"/>
      <c r="K5508" s="1664"/>
      <c r="L5508" s="1664"/>
      <c r="M5508" s="565"/>
    </row>
    <row r="5509" spans="1:13" s="503" customFormat="1" ht="15">
      <c r="A5509" s="620" t="s">
        <v>910</v>
      </c>
      <c r="B5509" s="621" t="s">
        <v>1029</v>
      </c>
      <c r="C5509" s="620" t="s">
        <v>1030</v>
      </c>
      <c r="D5509" s="620" t="s">
        <v>1030</v>
      </c>
      <c r="E5509" s="620" t="s">
        <v>1031</v>
      </c>
      <c r="F5509" s="1657" t="s">
        <v>1032</v>
      </c>
      <c r="G5509" s="1658"/>
      <c r="H5509" s="622" t="s">
        <v>1033</v>
      </c>
      <c r="I5509" s="623" t="s">
        <v>1034</v>
      </c>
      <c r="J5509" s="620" t="s">
        <v>1035</v>
      </c>
      <c r="K5509" s="620" t="s">
        <v>1036</v>
      </c>
      <c r="L5509" s="620" t="s">
        <v>1037</v>
      </c>
      <c r="M5509" s="624" t="s">
        <v>1038</v>
      </c>
    </row>
    <row r="5510" spans="1:13" s="503" customFormat="1" ht="15">
      <c r="A5510" s="625"/>
      <c r="B5510" s="626" t="s">
        <v>1039</v>
      </c>
      <c r="C5510" s="625" t="s">
        <v>1040</v>
      </c>
      <c r="D5510" s="625" t="s">
        <v>1041</v>
      </c>
      <c r="E5510" s="625" t="s">
        <v>1042</v>
      </c>
      <c r="F5510" s="1659" t="s">
        <v>1043</v>
      </c>
      <c r="G5510" s="1660"/>
      <c r="H5510" s="627" t="s">
        <v>1044</v>
      </c>
      <c r="I5510" s="625" t="s">
        <v>6</v>
      </c>
      <c r="J5510" s="628" t="s">
        <v>1045</v>
      </c>
      <c r="K5510" s="629" t="s">
        <v>1046</v>
      </c>
      <c r="L5510" s="625" t="s">
        <v>1047</v>
      </c>
      <c r="M5510" s="628" t="s">
        <v>1048</v>
      </c>
    </row>
    <row r="5511" spans="1:13" s="503" customFormat="1" ht="15">
      <c r="A5511" s="625"/>
      <c r="B5511" s="626" t="s">
        <v>1049</v>
      </c>
      <c r="C5511" s="625"/>
      <c r="D5511" s="625"/>
      <c r="E5511" s="625"/>
      <c r="F5511" s="630" t="s">
        <v>1050</v>
      </c>
      <c r="G5511" s="630" t="s">
        <v>1051</v>
      </c>
      <c r="H5511" s="631" t="s">
        <v>1052</v>
      </c>
      <c r="I5511" s="629" t="s">
        <v>1053</v>
      </c>
      <c r="J5511" s="625" t="s">
        <v>6</v>
      </c>
      <c r="K5511" s="629"/>
      <c r="L5511" s="625" t="s">
        <v>1054</v>
      </c>
      <c r="M5511" s="632"/>
    </row>
    <row r="5512" spans="1:13" s="503" customFormat="1" ht="15">
      <c r="A5512" s="625"/>
      <c r="B5512" s="626"/>
      <c r="C5512" s="625"/>
      <c r="D5512" s="625"/>
      <c r="E5512" s="625"/>
      <c r="F5512" s="633" t="s">
        <v>1055</v>
      </c>
      <c r="G5512" s="634" t="s">
        <v>1055</v>
      </c>
      <c r="H5512" s="628" t="s">
        <v>1056</v>
      </c>
      <c r="I5512" s="629" t="s">
        <v>1057</v>
      </c>
      <c r="J5512" s="625" t="s">
        <v>1058</v>
      </c>
      <c r="K5512" s="635"/>
      <c r="L5512" s="636" t="s">
        <v>1059</v>
      </c>
      <c r="M5512" s="632"/>
    </row>
    <row r="5513" spans="1:13" s="503" customFormat="1" ht="51">
      <c r="A5513" s="693">
        <v>1</v>
      </c>
      <c r="B5513" s="852" t="s">
        <v>4402</v>
      </c>
      <c r="C5513" s="739" t="s">
        <v>4403</v>
      </c>
      <c r="D5513" s="739" t="s">
        <v>4404</v>
      </c>
      <c r="E5513" s="739" t="s">
        <v>4405</v>
      </c>
      <c r="F5513" s="902" t="s">
        <v>1077</v>
      </c>
      <c r="G5513" s="739"/>
      <c r="H5513" s="739"/>
      <c r="I5513" s="1442">
        <v>2.5</v>
      </c>
      <c r="J5513" s="1442">
        <v>2.5</v>
      </c>
      <c r="K5513" s="1442">
        <v>8</v>
      </c>
      <c r="L5513" s="739"/>
      <c r="M5513" s="739" t="s">
        <v>4406</v>
      </c>
    </row>
    <row r="5514" spans="1:13" s="503" customFormat="1" ht="76.5">
      <c r="A5514" s="743">
        <v>2</v>
      </c>
      <c r="B5514" s="742" t="s">
        <v>4407</v>
      </c>
      <c r="C5514" s="693" t="s">
        <v>2574</v>
      </c>
      <c r="D5514" s="693" t="s">
        <v>4408</v>
      </c>
      <c r="E5514" s="693" t="s">
        <v>4409</v>
      </c>
      <c r="F5514" s="678">
        <v>1.5</v>
      </c>
      <c r="G5514" s="693"/>
      <c r="H5514" s="693"/>
      <c r="I5514" s="693"/>
      <c r="J5514" s="693"/>
      <c r="K5514" s="693"/>
      <c r="L5514" s="693"/>
      <c r="M5514" s="693" t="s">
        <v>4410</v>
      </c>
    </row>
    <row r="5515" spans="1:13" s="503" customFormat="1" ht="63.75">
      <c r="A5515" s="693">
        <v>3</v>
      </c>
      <c r="B5515" s="693" t="s">
        <v>1853</v>
      </c>
      <c r="C5515" s="693" t="s">
        <v>1854</v>
      </c>
      <c r="D5515" s="693" t="s">
        <v>4411</v>
      </c>
      <c r="E5515" s="693" t="s">
        <v>4412</v>
      </c>
      <c r="F5515" s="728">
        <v>1</v>
      </c>
      <c r="G5515" s="1443"/>
      <c r="H5515" s="1444"/>
      <c r="I5515" s="1444"/>
      <c r="J5515" s="1444"/>
      <c r="K5515" s="1444"/>
      <c r="L5515" s="1444"/>
      <c r="M5515" s="693" t="s">
        <v>4413</v>
      </c>
    </row>
    <row r="5516" spans="1:13" s="503" customFormat="1" ht="51.75">
      <c r="A5516" s="693">
        <v>4</v>
      </c>
      <c r="B5516" s="693" t="s">
        <v>4414</v>
      </c>
      <c r="C5516" s="693" t="s">
        <v>3412</v>
      </c>
      <c r="D5516" s="713" t="s">
        <v>4415</v>
      </c>
      <c r="E5516" s="693" t="s">
        <v>4416</v>
      </c>
      <c r="F5516" s="696">
        <v>0.5</v>
      </c>
      <c r="G5516" s="693"/>
      <c r="H5516" s="693"/>
      <c r="I5516" s="693"/>
      <c r="J5516" s="693"/>
      <c r="K5516" s="693"/>
      <c r="L5516" s="693"/>
      <c r="M5516" s="693" t="s">
        <v>4417</v>
      </c>
    </row>
    <row r="5517" spans="1:13" s="503" customFormat="1" ht="63.75">
      <c r="A5517" s="739">
        <v>5</v>
      </c>
      <c r="B5517" s="739" t="s">
        <v>4418</v>
      </c>
      <c r="C5517" s="739" t="s">
        <v>4419</v>
      </c>
      <c r="D5517" s="739" t="s">
        <v>4420</v>
      </c>
      <c r="E5517" s="693" t="s">
        <v>4421</v>
      </c>
      <c r="F5517" s="696">
        <v>1.5</v>
      </c>
      <c r="G5517" s="693"/>
      <c r="H5517" s="693"/>
      <c r="I5517" s="693"/>
      <c r="J5517" s="693"/>
      <c r="K5517" s="693"/>
      <c r="L5517" s="693"/>
      <c r="M5517" s="693" t="s">
        <v>4422</v>
      </c>
    </row>
    <row r="5518" spans="1:13" s="503" customFormat="1" ht="51">
      <c r="A5518" s="739">
        <v>6</v>
      </c>
      <c r="B5518" s="739" t="s">
        <v>4423</v>
      </c>
      <c r="C5518" s="739" t="s">
        <v>868</v>
      </c>
      <c r="D5518" s="693" t="s">
        <v>4424</v>
      </c>
      <c r="E5518" s="852" t="s">
        <v>4425</v>
      </c>
      <c r="F5518" s="678" t="s">
        <v>1077</v>
      </c>
      <c r="G5518" s="693"/>
      <c r="H5518" s="693"/>
      <c r="I5518" s="693"/>
      <c r="J5518" s="693"/>
      <c r="K5518" s="693"/>
      <c r="L5518" s="693"/>
      <c r="M5518" s="693" t="s">
        <v>4426</v>
      </c>
    </row>
    <row r="5519" spans="1:13" s="503" customFormat="1" ht="63.75">
      <c r="A5519" s="743"/>
      <c r="B5519" s="743"/>
      <c r="C5519" s="743"/>
      <c r="D5519" s="743" t="s">
        <v>4427</v>
      </c>
      <c r="E5519" s="852" t="s">
        <v>4428</v>
      </c>
      <c r="F5519" s="678" t="s">
        <v>1077</v>
      </c>
      <c r="G5519" s="693"/>
      <c r="H5519" s="693"/>
      <c r="I5519" s="693"/>
      <c r="J5519" s="693"/>
      <c r="K5519" s="693"/>
      <c r="L5519" s="693"/>
      <c r="M5519" s="693" t="s">
        <v>4429</v>
      </c>
    </row>
    <row r="5520" spans="1:13" s="503" customFormat="1" ht="15">
      <c r="A5520" s="1136"/>
      <c r="B5520" s="1136"/>
      <c r="C5520" s="1406" t="s">
        <v>6</v>
      </c>
      <c r="D5520" s="1136"/>
      <c r="E5520" s="576"/>
      <c r="F5520" s="997">
        <f t="shared" ref="F5520:K5520" si="58">SUM(F5513:F5519)</f>
        <v>4.5</v>
      </c>
      <c r="G5520" s="997">
        <f t="shared" si="58"/>
        <v>0</v>
      </c>
      <c r="H5520" s="997">
        <f t="shared" si="58"/>
        <v>0</v>
      </c>
      <c r="I5520" s="997">
        <f t="shared" si="58"/>
        <v>2.5</v>
      </c>
      <c r="J5520" s="997">
        <f t="shared" si="58"/>
        <v>2.5</v>
      </c>
      <c r="K5520" s="997">
        <f t="shared" si="58"/>
        <v>8</v>
      </c>
      <c r="L5520" s="576"/>
      <c r="M5520" s="1066"/>
    </row>
    <row r="5521" spans="1:13" s="503" customFormat="1" ht="15">
      <c r="A5521" s="738"/>
      <c r="B5521" s="738"/>
      <c r="C5521" s="595"/>
      <c r="D5521" s="738"/>
      <c r="E5521" s="738"/>
      <c r="F5521" s="1011"/>
      <c r="G5521" s="1011"/>
      <c r="H5521" s="1011"/>
      <c r="I5521" s="1011"/>
      <c r="J5521" s="1011"/>
      <c r="K5521" s="1011"/>
      <c r="L5521" s="738"/>
      <c r="M5521" s="738"/>
    </row>
    <row r="5522" spans="1:13" s="503" customFormat="1" ht="15">
      <c r="A5522" s="1661" t="s">
        <v>907</v>
      </c>
      <c r="B5522" s="1661"/>
      <c r="C5522" s="1661"/>
      <c r="D5522" s="1661"/>
      <c r="E5522" s="1661"/>
      <c r="F5522" s="1661"/>
      <c r="G5522" s="1661"/>
      <c r="H5522" s="1661"/>
      <c r="I5522" s="1661"/>
      <c r="J5522" s="1661"/>
      <c r="K5522" s="1661"/>
      <c r="L5522" s="1661"/>
      <c r="M5522" s="565"/>
    </row>
    <row r="5523" spans="1:13" s="503" customFormat="1" ht="15">
      <c r="A5523" s="1661" t="s">
        <v>908</v>
      </c>
      <c r="B5523" s="1661"/>
      <c r="C5523" s="1661"/>
      <c r="D5523" s="1661"/>
      <c r="E5523" s="1661"/>
      <c r="F5523" s="1661"/>
      <c r="G5523" s="1661"/>
      <c r="H5523" s="1661"/>
      <c r="I5523" s="1661"/>
      <c r="J5523" s="1661"/>
      <c r="K5523" s="1661"/>
      <c r="L5523" s="1661"/>
      <c r="M5523" s="565"/>
    </row>
    <row r="5524" spans="1:13" s="503" customFormat="1" ht="15">
      <c r="A5524" s="1662" t="s">
        <v>4430</v>
      </c>
      <c r="B5524" s="1662"/>
      <c r="C5524" s="1662"/>
      <c r="D5524" s="1662"/>
      <c r="E5524" s="1662"/>
      <c r="F5524" s="1662"/>
      <c r="G5524" s="1662"/>
      <c r="H5524" s="1662"/>
      <c r="I5524" s="1662"/>
      <c r="J5524" s="1662"/>
      <c r="K5524" s="1662"/>
      <c r="L5524" s="1662"/>
      <c r="M5524" s="565"/>
    </row>
    <row r="5525" spans="1:13" s="503" customFormat="1" ht="15">
      <c r="A5525" s="1663" t="s">
        <v>4431</v>
      </c>
      <c r="B5525" s="1663"/>
      <c r="C5525" s="1663"/>
      <c r="D5525" s="1663"/>
      <c r="E5525" s="1663"/>
      <c r="F5525" s="1663"/>
      <c r="G5525" s="1663"/>
      <c r="H5525" s="1663"/>
      <c r="I5525" s="1663"/>
      <c r="J5525" s="1663"/>
      <c r="K5525" s="1663"/>
      <c r="L5525" s="1663"/>
      <c r="M5525" s="565"/>
    </row>
    <row r="5526" spans="1:13" s="503" customFormat="1" ht="15">
      <c r="A5526" s="1664" t="s">
        <v>4432</v>
      </c>
      <c r="B5526" s="1664"/>
      <c r="C5526" s="1664"/>
      <c r="D5526" s="1664"/>
      <c r="E5526" s="1664"/>
      <c r="F5526" s="1664"/>
      <c r="G5526" s="1664"/>
      <c r="H5526" s="1664"/>
      <c r="I5526" s="1664"/>
      <c r="J5526" s="1664"/>
      <c r="K5526" s="1664"/>
      <c r="L5526" s="1664"/>
      <c r="M5526" s="565"/>
    </row>
    <row r="5527" spans="1:13" s="503" customFormat="1" ht="15">
      <c r="A5527" s="620" t="s">
        <v>910</v>
      </c>
      <c r="B5527" s="621" t="s">
        <v>1029</v>
      </c>
      <c r="C5527" s="620" t="s">
        <v>1030</v>
      </c>
      <c r="D5527" s="620" t="s">
        <v>1030</v>
      </c>
      <c r="E5527" s="620" t="s">
        <v>1031</v>
      </c>
      <c r="F5527" s="1657" t="s">
        <v>1032</v>
      </c>
      <c r="G5527" s="1658"/>
      <c r="H5527" s="622" t="s">
        <v>1033</v>
      </c>
      <c r="I5527" s="623" t="s">
        <v>1034</v>
      </c>
      <c r="J5527" s="620" t="s">
        <v>1035</v>
      </c>
      <c r="K5527" s="620" t="s">
        <v>1036</v>
      </c>
      <c r="L5527" s="620" t="s">
        <v>1037</v>
      </c>
      <c r="M5527" s="624" t="s">
        <v>1038</v>
      </c>
    </row>
    <row r="5528" spans="1:13" s="503" customFormat="1" ht="15">
      <c r="A5528" s="625"/>
      <c r="B5528" s="626" t="s">
        <v>1039</v>
      </c>
      <c r="C5528" s="625" t="s">
        <v>1040</v>
      </c>
      <c r="D5528" s="625" t="s">
        <v>1041</v>
      </c>
      <c r="E5528" s="625" t="s">
        <v>1042</v>
      </c>
      <c r="F5528" s="1659" t="s">
        <v>1043</v>
      </c>
      <c r="G5528" s="1660"/>
      <c r="H5528" s="627" t="s">
        <v>1044</v>
      </c>
      <c r="I5528" s="625" t="s">
        <v>6</v>
      </c>
      <c r="J5528" s="628" t="s">
        <v>1045</v>
      </c>
      <c r="K5528" s="629" t="s">
        <v>1046</v>
      </c>
      <c r="L5528" s="625" t="s">
        <v>1047</v>
      </c>
      <c r="M5528" s="628" t="s">
        <v>1048</v>
      </c>
    </row>
    <row r="5529" spans="1:13" s="503" customFormat="1" ht="15">
      <c r="A5529" s="625"/>
      <c r="B5529" s="626" t="s">
        <v>1049</v>
      </c>
      <c r="C5529" s="625"/>
      <c r="D5529" s="625"/>
      <c r="E5529" s="625"/>
      <c r="F5529" s="630" t="s">
        <v>1050</v>
      </c>
      <c r="G5529" s="630" t="s">
        <v>1051</v>
      </c>
      <c r="H5529" s="631" t="s">
        <v>1052</v>
      </c>
      <c r="I5529" s="629" t="s">
        <v>1053</v>
      </c>
      <c r="J5529" s="625" t="s">
        <v>6</v>
      </c>
      <c r="K5529" s="629"/>
      <c r="L5529" s="625" t="s">
        <v>1054</v>
      </c>
      <c r="M5529" s="632"/>
    </row>
    <row r="5530" spans="1:13" s="503" customFormat="1" ht="15">
      <c r="A5530" s="625"/>
      <c r="B5530" s="626"/>
      <c r="C5530" s="625"/>
      <c r="D5530" s="625"/>
      <c r="E5530" s="625"/>
      <c r="F5530" s="633" t="s">
        <v>1055</v>
      </c>
      <c r="G5530" s="634" t="s">
        <v>1055</v>
      </c>
      <c r="H5530" s="628" t="s">
        <v>1056</v>
      </c>
      <c r="I5530" s="629" t="s">
        <v>1057</v>
      </c>
      <c r="J5530" s="625" t="s">
        <v>1058</v>
      </c>
      <c r="K5530" s="635"/>
      <c r="L5530" s="636" t="s">
        <v>1059</v>
      </c>
      <c r="M5530" s="632"/>
    </row>
    <row r="5531" spans="1:13" s="503" customFormat="1" ht="76.5">
      <c r="A5531" s="693">
        <v>1</v>
      </c>
      <c r="B5531" s="701" t="s">
        <v>4433</v>
      </c>
      <c r="C5531" s="1432" t="s">
        <v>4026</v>
      </c>
      <c r="D5531" s="640" t="s">
        <v>4434</v>
      </c>
      <c r="E5531" s="673" t="s">
        <v>4435</v>
      </c>
      <c r="F5531" s="1445">
        <v>7</v>
      </c>
      <c r="G5531" s="661"/>
      <c r="H5531" s="661" t="s">
        <v>1273</v>
      </c>
      <c r="I5531" s="1445">
        <v>18</v>
      </c>
      <c r="J5531" s="661">
        <v>15</v>
      </c>
      <c r="K5531" s="1445">
        <v>6</v>
      </c>
      <c r="L5531" s="661" t="s">
        <v>2620</v>
      </c>
      <c r="M5531" s="640" t="s">
        <v>4436</v>
      </c>
    </row>
    <row r="5532" spans="1:13" s="503" customFormat="1" ht="127.5">
      <c r="A5532" s="1189">
        <v>2</v>
      </c>
      <c r="B5532" s="853" t="s">
        <v>4437</v>
      </c>
      <c r="C5532" s="673" t="s">
        <v>4438</v>
      </c>
      <c r="D5532" s="640" t="s">
        <v>4439</v>
      </c>
      <c r="E5532" s="673" t="s">
        <v>4440</v>
      </c>
      <c r="F5532" s="661">
        <v>3</v>
      </c>
      <c r="G5532" s="661"/>
      <c r="H5532" s="661" t="s">
        <v>1273</v>
      </c>
      <c r="I5532" s="661">
        <v>3</v>
      </c>
      <c r="J5532" s="1446"/>
      <c r="K5532" s="668"/>
      <c r="L5532" s="1447" t="s">
        <v>2620</v>
      </c>
      <c r="M5532" s="640" t="s">
        <v>4441</v>
      </c>
    </row>
    <row r="5533" spans="1:13" s="503" customFormat="1" ht="63.75">
      <c r="A5533" s="693">
        <v>3</v>
      </c>
      <c r="B5533" s="693" t="s">
        <v>4442</v>
      </c>
      <c r="C5533" s="693" t="s">
        <v>2514</v>
      </c>
      <c r="D5533" s="693" t="s">
        <v>4443</v>
      </c>
      <c r="E5533" s="693" t="s">
        <v>4444</v>
      </c>
      <c r="F5533" s="696">
        <v>1.5</v>
      </c>
      <c r="G5533" s="696"/>
      <c r="H5533" s="696" t="s">
        <v>1273</v>
      </c>
      <c r="I5533" s="696">
        <v>2.5</v>
      </c>
      <c r="J5533" s="696">
        <v>3</v>
      </c>
      <c r="K5533" s="696">
        <v>2</v>
      </c>
      <c r="L5533" s="693" t="s">
        <v>2620</v>
      </c>
      <c r="M5533" s="693" t="s">
        <v>4445</v>
      </c>
    </row>
    <row r="5534" spans="1:13" s="503" customFormat="1" ht="89.25">
      <c r="A5534" s="693">
        <v>4</v>
      </c>
      <c r="B5534" s="693" t="s">
        <v>4446</v>
      </c>
      <c r="C5534" s="693" t="s">
        <v>1276</v>
      </c>
      <c r="D5534" s="1448" t="s">
        <v>4447</v>
      </c>
      <c r="E5534" s="693" t="s">
        <v>4448</v>
      </c>
      <c r="F5534" s="696">
        <v>1</v>
      </c>
      <c r="G5534" s="696"/>
      <c r="H5534" s="696"/>
      <c r="I5534" s="696">
        <v>1</v>
      </c>
      <c r="J5534" s="696">
        <v>4</v>
      </c>
      <c r="K5534" s="696">
        <v>4</v>
      </c>
      <c r="L5534" s="693" t="s">
        <v>2620</v>
      </c>
      <c r="M5534" s="693" t="s">
        <v>4449</v>
      </c>
    </row>
    <row r="5535" spans="1:13" s="503" customFormat="1" ht="15">
      <c r="A5535" s="731"/>
      <c r="B5535" s="731"/>
      <c r="C5535" s="731"/>
      <c r="D5535" s="966"/>
      <c r="E5535" s="731"/>
      <c r="F5535" s="855"/>
      <c r="G5535" s="855"/>
      <c r="H5535" s="855"/>
      <c r="I5535" s="855"/>
      <c r="J5535" s="855"/>
      <c r="K5535" s="855"/>
      <c r="L5535" s="731"/>
      <c r="M5535" s="731"/>
    </row>
    <row r="5536" spans="1:13" s="503" customFormat="1" ht="15">
      <c r="A5536" s="731"/>
      <c r="B5536" s="731"/>
      <c r="C5536" s="731"/>
      <c r="D5536" s="966"/>
      <c r="E5536" s="731"/>
      <c r="F5536" s="855"/>
      <c r="G5536" s="855"/>
      <c r="H5536" s="855"/>
      <c r="I5536" s="855"/>
      <c r="J5536" s="855"/>
      <c r="K5536" s="855"/>
      <c r="L5536" s="731"/>
      <c r="M5536" s="731"/>
    </row>
    <row r="5537" spans="1:13" s="503" customFormat="1" ht="15">
      <c r="A5537" s="731"/>
      <c r="B5537" s="731"/>
      <c r="C5537" s="731"/>
      <c r="D5537" s="966"/>
      <c r="E5537" s="731"/>
      <c r="F5537" s="855"/>
      <c r="G5537" s="855"/>
      <c r="H5537" s="855"/>
      <c r="I5537" s="855"/>
      <c r="J5537" s="855"/>
      <c r="K5537" s="855"/>
      <c r="L5537" s="731"/>
      <c r="M5537" s="731"/>
    </row>
    <row r="5538" spans="1:13" s="503" customFormat="1" ht="15">
      <c r="A5538" s="731"/>
      <c r="B5538" s="731"/>
      <c r="C5538" s="731"/>
      <c r="D5538" s="966"/>
      <c r="E5538" s="731"/>
      <c r="F5538" s="855"/>
      <c r="G5538" s="855"/>
      <c r="H5538" s="855"/>
      <c r="I5538" s="855"/>
      <c r="J5538" s="855"/>
      <c r="K5538" s="855"/>
      <c r="L5538" s="731"/>
      <c r="M5538" s="731"/>
    </row>
    <row r="5539" spans="1:13" s="503" customFormat="1" ht="15">
      <c r="A5539" s="731"/>
      <c r="B5539" s="731"/>
      <c r="C5539" s="731"/>
      <c r="D5539" s="966"/>
      <c r="E5539" s="731"/>
      <c r="F5539" s="855"/>
      <c r="G5539" s="855"/>
      <c r="H5539" s="855"/>
      <c r="I5539" s="855"/>
      <c r="J5539" s="855"/>
      <c r="K5539" s="855"/>
      <c r="L5539" s="731"/>
      <c r="M5539" s="731"/>
    </row>
    <row r="5540" spans="1:13" s="503" customFormat="1" ht="15">
      <c r="A5540" s="731"/>
      <c r="B5540" s="731"/>
      <c r="C5540" s="731"/>
      <c r="D5540" s="966"/>
      <c r="E5540" s="731"/>
      <c r="F5540" s="855"/>
      <c r="G5540" s="855"/>
      <c r="H5540" s="855"/>
      <c r="I5540" s="855"/>
      <c r="J5540" s="855"/>
      <c r="K5540" s="855"/>
      <c r="L5540" s="731"/>
      <c r="M5540" s="731"/>
    </row>
    <row r="5541" spans="1:13" s="503" customFormat="1" ht="15">
      <c r="A5541" s="1661" t="s">
        <v>907</v>
      </c>
      <c r="B5541" s="1661"/>
      <c r="C5541" s="1661"/>
      <c r="D5541" s="1661"/>
      <c r="E5541" s="1661"/>
      <c r="F5541" s="1661"/>
      <c r="G5541" s="1661"/>
      <c r="H5541" s="1661"/>
      <c r="I5541" s="1661"/>
      <c r="J5541" s="1661"/>
      <c r="K5541" s="1661"/>
      <c r="L5541" s="1661"/>
      <c r="M5541" s="565"/>
    </row>
    <row r="5542" spans="1:13" s="503" customFormat="1" ht="15">
      <c r="A5542" s="1661" t="s">
        <v>908</v>
      </c>
      <c r="B5542" s="1661"/>
      <c r="C5542" s="1661"/>
      <c r="D5542" s="1661"/>
      <c r="E5542" s="1661"/>
      <c r="F5542" s="1661"/>
      <c r="G5542" s="1661"/>
      <c r="H5542" s="1661"/>
      <c r="I5542" s="1661"/>
      <c r="J5542" s="1661"/>
      <c r="K5542" s="1661"/>
      <c r="L5542" s="1661"/>
      <c r="M5542" s="565"/>
    </row>
    <row r="5543" spans="1:13" s="503" customFormat="1" ht="15">
      <c r="A5543" s="1662" t="s">
        <v>4430</v>
      </c>
      <c r="B5543" s="1662"/>
      <c r="C5543" s="1662"/>
      <c r="D5543" s="1662"/>
      <c r="E5543" s="1662"/>
      <c r="F5543" s="1662"/>
      <c r="G5543" s="1662"/>
      <c r="H5543" s="1662"/>
      <c r="I5543" s="1662"/>
      <c r="J5543" s="1662"/>
      <c r="K5543" s="1662"/>
      <c r="L5543" s="1662"/>
      <c r="M5543" s="565"/>
    </row>
    <row r="5544" spans="1:13" s="503" customFormat="1" ht="15">
      <c r="A5544" s="1663" t="s">
        <v>4431</v>
      </c>
      <c r="B5544" s="1663"/>
      <c r="C5544" s="1663"/>
      <c r="D5544" s="1663"/>
      <c r="E5544" s="1663"/>
      <c r="F5544" s="1663"/>
      <c r="G5544" s="1663"/>
      <c r="H5544" s="1663"/>
      <c r="I5544" s="1663"/>
      <c r="J5544" s="1663"/>
      <c r="K5544" s="1663"/>
      <c r="L5544" s="1663"/>
      <c r="M5544" s="565"/>
    </row>
    <row r="5545" spans="1:13" s="503" customFormat="1" ht="15">
      <c r="A5545" s="1664" t="s">
        <v>4432</v>
      </c>
      <c r="B5545" s="1664"/>
      <c r="C5545" s="1664"/>
      <c r="D5545" s="1664"/>
      <c r="E5545" s="1664"/>
      <c r="F5545" s="1664"/>
      <c r="G5545" s="1664"/>
      <c r="H5545" s="1664"/>
      <c r="I5545" s="1664"/>
      <c r="J5545" s="1664"/>
      <c r="K5545" s="1664"/>
      <c r="L5545" s="1664"/>
      <c r="M5545" s="565"/>
    </row>
    <row r="5546" spans="1:13" s="503" customFormat="1" ht="15">
      <c r="A5546" s="620" t="s">
        <v>910</v>
      </c>
      <c r="B5546" s="621" t="s">
        <v>1029</v>
      </c>
      <c r="C5546" s="620" t="s">
        <v>1030</v>
      </c>
      <c r="D5546" s="620" t="s">
        <v>1030</v>
      </c>
      <c r="E5546" s="620" t="s">
        <v>1031</v>
      </c>
      <c r="F5546" s="1657" t="s">
        <v>1032</v>
      </c>
      <c r="G5546" s="1658"/>
      <c r="H5546" s="622" t="s">
        <v>1033</v>
      </c>
      <c r="I5546" s="623" t="s">
        <v>1034</v>
      </c>
      <c r="J5546" s="620" t="s">
        <v>1035</v>
      </c>
      <c r="K5546" s="620" t="s">
        <v>1036</v>
      </c>
      <c r="L5546" s="620" t="s">
        <v>1037</v>
      </c>
      <c r="M5546" s="624" t="s">
        <v>1038</v>
      </c>
    </row>
    <row r="5547" spans="1:13" s="503" customFormat="1" ht="15">
      <c r="A5547" s="625"/>
      <c r="B5547" s="626" t="s">
        <v>1039</v>
      </c>
      <c r="C5547" s="625" t="s">
        <v>1040</v>
      </c>
      <c r="D5547" s="625" t="s">
        <v>1041</v>
      </c>
      <c r="E5547" s="625" t="s">
        <v>1042</v>
      </c>
      <c r="F5547" s="1659" t="s">
        <v>1043</v>
      </c>
      <c r="G5547" s="1660"/>
      <c r="H5547" s="627" t="s">
        <v>1044</v>
      </c>
      <c r="I5547" s="625" t="s">
        <v>6</v>
      </c>
      <c r="J5547" s="628" t="s">
        <v>1045</v>
      </c>
      <c r="K5547" s="629" t="s">
        <v>1046</v>
      </c>
      <c r="L5547" s="625" t="s">
        <v>1047</v>
      </c>
      <c r="M5547" s="628" t="s">
        <v>1048</v>
      </c>
    </row>
    <row r="5548" spans="1:13" s="503" customFormat="1" ht="15">
      <c r="A5548" s="625"/>
      <c r="B5548" s="626" t="s">
        <v>1049</v>
      </c>
      <c r="C5548" s="625"/>
      <c r="D5548" s="625"/>
      <c r="E5548" s="625"/>
      <c r="F5548" s="630" t="s">
        <v>1050</v>
      </c>
      <c r="G5548" s="630" t="s">
        <v>1051</v>
      </c>
      <c r="H5548" s="631" t="s">
        <v>1052</v>
      </c>
      <c r="I5548" s="629" t="s">
        <v>1053</v>
      </c>
      <c r="J5548" s="625" t="s">
        <v>6</v>
      </c>
      <c r="K5548" s="629"/>
      <c r="L5548" s="625" t="s">
        <v>1054</v>
      </c>
      <c r="M5548" s="632"/>
    </row>
    <row r="5549" spans="1:13" s="503" customFormat="1" ht="15">
      <c r="A5549" s="625"/>
      <c r="B5549" s="626"/>
      <c r="C5549" s="625"/>
      <c r="D5549" s="625"/>
      <c r="E5549" s="625"/>
      <c r="F5549" s="633" t="s">
        <v>1055</v>
      </c>
      <c r="G5549" s="634" t="s">
        <v>1055</v>
      </c>
      <c r="H5549" s="628" t="s">
        <v>1056</v>
      </c>
      <c r="I5549" s="629" t="s">
        <v>1057</v>
      </c>
      <c r="J5549" s="625" t="s">
        <v>1058</v>
      </c>
      <c r="K5549" s="635"/>
      <c r="L5549" s="636" t="s">
        <v>1059</v>
      </c>
      <c r="M5549" s="632"/>
    </row>
    <row r="5550" spans="1:13" s="503" customFormat="1" ht="114.75">
      <c r="A5550" s="693">
        <v>5</v>
      </c>
      <c r="B5550" s="693" t="s">
        <v>4450</v>
      </c>
      <c r="C5550" s="693" t="s">
        <v>1854</v>
      </c>
      <c r="D5550" s="693" t="s">
        <v>4451</v>
      </c>
      <c r="E5550" s="693" t="s">
        <v>4452</v>
      </c>
      <c r="F5550" s="696">
        <v>1</v>
      </c>
      <c r="G5550" s="721" t="s">
        <v>1273</v>
      </c>
      <c r="H5550" s="721" t="s">
        <v>1273</v>
      </c>
      <c r="I5550" s="721" t="s">
        <v>1273</v>
      </c>
      <c r="J5550" s="696">
        <v>6.5</v>
      </c>
      <c r="K5550" s="1449">
        <v>1</v>
      </c>
      <c r="L5550" s="693"/>
      <c r="M5550" s="693" t="s">
        <v>4453</v>
      </c>
    </row>
    <row r="5551" spans="1:13" s="503" customFormat="1" ht="165.75">
      <c r="A5551" s="693">
        <v>6</v>
      </c>
      <c r="B5551" s="693" t="s">
        <v>4437</v>
      </c>
      <c r="C5551" s="693" t="s">
        <v>4454</v>
      </c>
      <c r="D5551" s="693" t="s">
        <v>4455</v>
      </c>
      <c r="E5551" s="693" t="s">
        <v>4456</v>
      </c>
      <c r="F5551" s="696">
        <v>1</v>
      </c>
      <c r="G5551" s="721" t="s">
        <v>1273</v>
      </c>
      <c r="H5551" s="721" t="s">
        <v>1273</v>
      </c>
      <c r="I5551" s="721" t="s">
        <v>1273</v>
      </c>
      <c r="J5551" s="721" t="s">
        <v>1273</v>
      </c>
      <c r="K5551" s="721" t="s">
        <v>1273</v>
      </c>
      <c r="L5551" s="696"/>
      <c r="M5551" s="693" t="s">
        <v>4457</v>
      </c>
    </row>
    <row r="5552" spans="1:13" s="503" customFormat="1" ht="15">
      <c r="A5552" s="1144"/>
      <c r="B5552" s="593"/>
      <c r="C5552" s="1196" t="s">
        <v>6</v>
      </c>
      <c r="D5552" s="593"/>
      <c r="E5552" s="593"/>
      <c r="F5552" s="997">
        <f>SUM(F5531:F5551)</f>
        <v>14.5</v>
      </c>
      <c r="G5552" s="997">
        <f>SUM(G5531:G5551)</f>
        <v>0</v>
      </c>
      <c r="H5552" s="997">
        <f>SUM(H5531:H5551)</f>
        <v>0</v>
      </c>
      <c r="I5552" s="997">
        <f>SUM(I5531:I5551)</f>
        <v>24.5</v>
      </c>
      <c r="J5552" s="997">
        <f>SUM(J5531:J5551)</f>
        <v>28.5</v>
      </c>
      <c r="K5552" s="997"/>
      <c r="L5552" s="723"/>
      <c r="M5552" s="723"/>
    </row>
    <row r="5553" spans="1:13" s="503" customFormat="1" ht="15">
      <c r="A5553" s="748"/>
      <c r="B5553" s="748"/>
      <c r="C5553" s="748"/>
      <c r="D5553" s="748"/>
      <c r="E5553" s="748"/>
      <c r="F5553" s="748"/>
      <c r="G5553" s="748"/>
      <c r="H5553" s="748"/>
      <c r="I5553" s="748"/>
      <c r="J5553" s="748"/>
      <c r="K5553" s="748"/>
      <c r="L5553" s="748"/>
      <c r="M5553" s="748"/>
    </row>
    <row r="5554" spans="1:13" s="503" customFormat="1" ht="15">
      <c r="A5554" s="748"/>
      <c r="B5554" s="748"/>
      <c r="C5554" s="748"/>
      <c r="D5554" s="748"/>
      <c r="E5554" s="748"/>
      <c r="F5554" s="748"/>
      <c r="G5554" s="748"/>
      <c r="H5554" s="748"/>
      <c r="I5554" s="748"/>
      <c r="J5554" s="748"/>
      <c r="K5554" s="748"/>
      <c r="L5554" s="748"/>
      <c r="M5554" s="748"/>
    </row>
    <row r="5555" spans="1:13" s="503" customFormat="1" ht="15">
      <c r="A5555" s="748"/>
      <c r="B5555" s="748"/>
      <c r="C5555" s="748"/>
      <c r="D5555" s="748"/>
      <c r="E5555" s="748"/>
      <c r="F5555" s="748"/>
      <c r="G5555" s="748"/>
      <c r="H5555" s="748"/>
      <c r="I5555" s="748"/>
      <c r="J5555" s="748"/>
      <c r="K5555" s="748"/>
      <c r="L5555" s="748"/>
      <c r="M5555" s="748"/>
    </row>
    <row r="5556" spans="1:13" s="503" customFormat="1" ht="15">
      <c r="A5556" s="748"/>
      <c r="B5556" s="748"/>
      <c r="C5556" s="748"/>
      <c r="D5556" s="748"/>
      <c r="E5556" s="748"/>
      <c r="F5556" s="748"/>
      <c r="G5556" s="748"/>
      <c r="H5556" s="748"/>
      <c r="I5556" s="748"/>
      <c r="J5556" s="748"/>
      <c r="K5556" s="748"/>
      <c r="L5556" s="748"/>
      <c r="M5556" s="748"/>
    </row>
    <row r="5557" spans="1:13" s="503" customFormat="1" ht="15">
      <c r="A5557" s="748"/>
      <c r="B5557" s="748"/>
      <c r="C5557" s="748"/>
      <c r="D5557" s="748"/>
      <c r="E5557" s="748"/>
      <c r="F5557" s="748"/>
      <c r="G5557" s="748"/>
      <c r="H5557" s="748"/>
      <c r="I5557" s="748"/>
      <c r="J5557" s="748"/>
      <c r="K5557" s="748"/>
      <c r="L5557" s="748"/>
      <c r="M5557" s="748"/>
    </row>
    <row r="5558" spans="1:13" s="503" customFormat="1" ht="15">
      <c r="A5558" s="748"/>
      <c r="B5558" s="748"/>
      <c r="C5558" s="748"/>
      <c r="D5558" s="748"/>
      <c r="E5558" s="748"/>
      <c r="F5558" s="748"/>
      <c r="G5558" s="748"/>
      <c r="H5558" s="748"/>
      <c r="I5558" s="748"/>
      <c r="J5558" s="748"/>
      <c r="K5558" s="748"/>
      <c r="L5558" s="748"/>
      <c r="M5558" s="748"/>
    </row>
    <row r="5559" spans="1:13" s="503" customFormat="1" ht="15">
      <c r="A5559" s="748"/>
      <c r="B5559" s="748"/>
      <c r="C5559" s="748"/>
      <c r="D5559" s="748"/>
      <c r="E5559" s="748"/>
      <c r="F5559" s="748"/>
      <c r="G5559" s="748"/>
      <c r="H5559" s="748"/>
      <c r="I5559" s="748"/>
      <c r="J5559" s="748"/>
      <c r="K5559" s="748"/>
      <c r="L5559" s="748"/>
      <c r="M5559" s="748"/>
    </row>
    <row r="5560" spans="1:13" s="503" customFormat="1" ht="15">
      <c r="A5560" s="748"/>
      <c r="B5560" s="748"/>
      <c r="C5560" s="748"/>
      <c r="D5560" s="748"/>
      <c r="E5560" s="748"/>
      <c r="F5560" s="748"/>
      <c r="G5560" s="748"/>
      <c r="H5560" s="748"/>
      <c r="I5560" s="748"/>
      <c r="J5560" s="748"/>
      <c r="K5560" s="748"/>
      <c r="L5560" s="748"/>
      <c r="M5560" s="748"/>
    </row>
    <row r="5561" spans="1:13" s="503" customFormat="1" ht="15">
      <c r="A5561" s="748"/>
      <c r="B5561" s="748"/>
      <c r="C5561" s="748"/>
      <c r="D5561" s="748"/>
      <c r="E5561" s="748"/>
      <c r="F5561" s="748"/>
      <c r="G5561" s="748"/>
      <c r="H5561" s="748"/>
      <c r="I5561" s="748"/>
      <c r="J5561" s="748"/>
      <c r="K5561" s="748"/>
      <c r="L5561" s="748"/>
      <c r="M5561" s="748"/>
    </row>
    <row r="5562" spans="1:13" s="503" customFormat="1" ht="15">
      <c r="A5562" s="748"/>
      <c r="B5562" s="748"/>
      <c r="C5562" s="748"/>
      <c r="D5562" s="748"/>
      <c r="E5562" s="748"/>
      <c r="F5562" s="748"/>
      <c r="G5562" s="748"/>
      <c r="H5562" s="748"/>
      <c r="I5562" s="748"/>
      <c r="J5562" s="748"/>
      <c r="K5562" s="748"/>
      <c r="L5562" s="748"/>
      <c r="M5562" s="748"/>
    </row>
    <row r="5563" spans="1:13" s="503" customFormat="1" ht="15">
      <c r="A5563" s="1661" t="s">
        <v>907</v>
      </c>
      <c r="B5563" s="1661"/>
      <c r="C5563" s="1661"/>
      <c r="D5563" s="1661"/>
      <c r="E5563" s="1661"/>
      <c r="F5563" s="1661"/>
      <c r="G5563" s="1661"/>
      <c r="H5563" s="1661"/>
      <c r="I5563" s="1661"/>
      <c r="J5563" s="1661"/>
      <c r="K5563" s="1661"/>
      <c r="L5563" s="1661"/>
      <c r="M5563" s="565"/>
    </row>
    <row r="5564" spans="1:13" s="503" customFormat="1" ht="15">
      <c r="A5564" s="1661" t="s">
        <v>908</v>
      </c>
      <c r="B5564" s="1661"/>
      <c r="C5564" s="1661"/>
      <c r="D5564" s="1661"/>
      <c r="E5564" s="1661"/>
      <c r="F5564" s="1661"/>
      <c r="G5564" s="1661"/>
      <c r="H5564" s="1661"/>
      <c r="I5564" s="1661"/>
      <c r="J5564" s="1661"/>
      <c r="K5564" s="1661"/>
      <c r="L5564" s="1661"/>
      <c r="M5564" s="565"/>
    </row>
    <row r="5565" spans="1:13" s="503" customFormat="1" ht="15">
      <c r="A5565" s="1662" t="s">
        <v>4458</v>
      </c>
      <c r="B5565" s="1662"/>
      <c r="C5565" s="1662"/>
      <c r="D5565" s="1662"/>
      <c r="E5565" s="1662"/>
      <c r="F5565" s="1662"/>
      <c r="G5565" s="1662"/>
      <c r="H5565" s="1662"/>
      <c r="I5565" s="1662"/>
      <c r="J5565" s="1662"/>
      <c r="K5565" s="1662"/>
      <c r="L5565" s="1662"/>
      <c r="M5565" s="565"/>
    </row>
    <row r="5566" spans="1:13" s="503" customFormat="1" ht="15">
      <c r="A5566" s="1663" t="s">
        <v>4459</v>
      </c>
      <c r="B5566" s="1663"/>
      <c r="C5566" s="1663"/>
      <c r="D5566" s="1663"/>
      <c r="E5566" s="1663"/>
      <c r="F5566" s="1663"/>
      <c r="G5566" s="1663"/>
      <c r="H5566" s="1663"/>
      <c r="I5566" s="1663"/>
      <c r="J5566" s="1663"/>
      <c r="K5566" s="1663"/>
      <c r="L5566" s="1663"/>
      <c r="M5566" s="565"/>
    </row>
    <row r="5567" spans="1:13" s="503" customFormat="1" ht="15">
      <c r="A5567" s="1664" t="s">
        <v>4460</v>
      </c>
      <c r="B5567" s="1664"/>
      <c r="C5567" s="1664"/>
      <c r="D5567" s="1664"/>
      <c r="E5567" s="1664"/>
      <c r="F5567" s="1664"/>
      <c r="G5567" s="1664"/>
      <c r="H5567" s="1664"/>
      <c r="I5567" s="1664"/>
      <c r="J5567" s="1664"/>
      <c r="K5567" s="1664"/>
      <c r="L5567" s="1664"/>
      <c r="M5567" s="565"/>
    </row>
    <row r="5568" spans="1:13" s="503" customFormat="1" ht="15">
      <c r="A5568" s="620" t="s">
        <v>910</v>
      </c>
      <c r="B5568" s="621" t="s">
        <v>1029</v>
      </c>
      <c r="C5568" s="620" t="s">
        <v>1030</v>
      </c>
      <c r="D5568" s="620" t="s">
        <v>1030</v>
      </c>
      <c r="E5568" s="620" t="s">
        <v>1031</v>
      </c>
      <c r="F5568" s="1657" t="s">
        <v>1032</v>
      </c>
      <c r="G5568" s="1658"/>
      <c r="H5568" s="622" t="s">
        <v>1033</v>
      </c>
      <c r="I5568" s="623" t="s">
        <v>1034</v>
      </c>
      <c r="J5568" s="620" t="s">
        <v>1035</v>
      </c>
      <c r="K5568" s="620" t="s">
        <v>1036</v>
      </c>
      <c r="L5568" s="620" t="s">
        <v>1037</v>
      </c>
      <c r="M5568" s="624" t="s">
        <v>1038</v>
      </c>
    </row>
    <row r="5569" spans="1:13" s="503" customFormat="1" ht="15">
      <c r="A5569" s="625"/>
      <c r="B5569" s="626" t="s">
        <v>1039</v>
      </c>
      <c r="C5569" s="625" t="s">
        <v>1040</v>
      </c>
      <c r="D5569" s="625" t="s">
        <v>1041</v>
      </c>
      <c r="E5569" s="625" t="s">
        <v>1042</v>
      </c>
      <c r="F5569" s="1659" t="s">
        <v>1043</v>
      </c>
      <c r="G5569" s="1660"/>
      <c r="H5569" s="627" t="s">
        <v>1044</v>
      </c>
      <c r="I5569" s="625" t="s">
        <v>6</v>
      </c>
      <c r="J5569" s="628" t="s">
        <v>1045</v>
      </c>
      <c r="K5569" s="629" t="s">
        <v>1046</v>
      </c>
      <c r="L5569" s="625" t="s">
        <v>1047</v>
      </c>
      <c r="M5569" s="628" t="s">
        <v>1048</v>
      </c>
    </row>
    <row r="5570" spans="1:13" s="503" customFormat="1" ht="15">
      <c r="A5570" s="625"/>
      <c r="B5570" s="626" t="s">
        <v>1049</v>
      </c>
      <c r="C5570" s="625"/>
      <c r="D5570" s="625"/>
      <c r="E5570" s="625"/>
      <c r="F5570" s="630" t="s">
        <v>1050</v>
      </c>
      <c r="G5570" s="630" t="s">
        <v>1051</v>
      </c>
      <c r="H5570" s="631" t="s">
        <v>1052</v>
      </c>
      <c r="I5570" s="629" t="s">
        <v>1053</v>
      </c>
      <c r="J5570" s="625" t="s">
        <v>6</v>
      </c>
      <c r="K5570" s="629"/>
      <c r="L5570" s="625" t="s">
        <v>1054</v>
      </c>
      <c r="M5570" s="632"/>
    </row>
    <row r="5571" spans="1:13" s="503" customFormat="1" ht="15">
      <c r="A5571" s="625"/>
      <c r="B5571" s="626"/>
      <c r="C5571" s="625"/>
      <c r="D5571" s="625"/>
      <c r="E5571" s="625"/>
      <c r="F5571" s="633" t="s">
        <v>1055</v>
      </c>
      <c r="G5571" s="634" t="s">
        <v>1055</v>
      </c>
      <c r="H5571" s="628" t="s">
        <v>1056</v>
      </c>
      <c r="I5571" s="629" t="s">
        <v>1057</v>
      </c>
      <c r="J5571" s="625" t="s">
        <v>1058</v>
      </c>
      <c r="K5571" s="635"/>
      <c r="L5571" s="636" t="s">
        <v>1059</v>
      </c>
      <c r="M5571" s="632"/>
    </row>
    <row r="5572" spans="1:13" s="503" customFormat="1" ht="76.5">
      <c r="A5572" s="730">
        <v>1</v>
      </c>
      <c r="B5572" s="701" t="s">
        <v>4461</v>
      </c>
      <c r="C5572" s="673" t="s">
        <v>4462</v>
      </c>
      <c r="D5572" s="640" t="s">
        <v>4463</v>
      </c>
      <c r="E5572" s="673" t="s">
        <v>4464</v>
      </c>
      <c r="F5572" s="1227">
        <v>4</v>
      </c>
      <c r="G5572" s="720"/>
      <c r="H5572" s="728">
        <v>5</v>
      </c>
      <c r="I5572" s="1227">
        <v>30</v>
      </c>
      <c r="J5572" s="1227">
        <v>14</v>
      </c>
      <c r="K5572" s="730" t="s">
        <v>1077</v>
      </c>
      <c r="L5572" s="1227"/>
      <c r="M5572" s="640" t="s">
        <v>4465</v>
      </c>
    </row>
    <row r="5573" spans="1:13" s="503" customFormat="1" ht="127.5">
      <c r="A5573" s="720">
        <v>2</v>
      </c>
      <c r="B5573" s="701" t="s">
        <v>4466</v>
      </c>
      <c r="C5573" s="673" t="s">
        <v>2995</v>
      </c>
      <c r="D5573" s="640" t="s">
        <v>4467</v>
      </c>
      <c r="E5573" s="673" t="s">
        <v>4468</v>
      </c>
      <c r="F5573" s="1227">
        <v>1</v>
      </c>
      <c r="G5573" s="720"/>
      <c r="H5573" s="728"/>
      <c r="I5573" s="728">
        <v>1</v>
      </c>
      <c r="J5573" s="1227">
        <v>3.5</v>
      </c>
      <c r="K5573" s="1227">
        <v>1.5</v>
      </c>
      <c r="L5573" s="1227"/>
      <c r="M5573" s="640" t="s">
        <v>4469</v>
      </c>
    </row>
    <row r="5574" spans="1:13" s="503" customFormat="1" ht="51">
      <c r="A5574" s="693">
        <v>3</v>
      </c>
      <c r="B5574" s="693" t="s">
        <v>4470</v>
      </c>
      <c r="C5574" s="701" t="s">
        <v>3570</v>
      </c>
      <c r="D5574" s="640" t="s">
        <v>4471</v>
      </c>
      <c r="E5574" s="673" t="s">
        <v>4472</v>
      </c>
      <c r="F5574" s="1227" t="s">
        <v>1077</v>
      </c>
      <c r="G5574" s="720"/>
      <c r="H5574" s="728">
        <v>1.05</v>
      </c>
      <c r="I5574" s="728">
        <v>1.55</v>
      </c>
      <c r="J5574" s="1227">
        <v>2.2050000000000001</v>
      </c>
      <c r="K5574" s="1227" t="s">
        <v>1273</v>
      </c>
      <c r="L5574" s="1227"/>
      <c r="M5574" s="640" t="s">
        <v>4473</v>
      </c>
    </row>
    <row r="5575" spans="1:13" s="503" customFormat="1" ht="15">
      <c r="A5575" s="576"/>
      <c r="B5575" s="576"/>
      <c r="C5575" s="593" t="s">
        <v>6</v>
      </c>
      <c r="D5575" s="576"/>
      <c r="E5575" s="576"/>
      <c r="F5575" s="1266">
        <f>SUM(F5572:F5574)</f>
        <v>5</v>
      </c>
      <c r="G5575" s="1266">
        <f>SUM(G5572:G5574)</f>
        <v>0</v>
      </c>
      <c r="H5575" s="1266">
        <f>SUM(H5572:H5574)</f>
        <v>6.05</v>
      </c>
      <c r="I5575" s="1266">
        <f>SUM(I5572:I5574)</f>
        <v>32.549999999999997</v>
      </c>
      <c r="J5575" s="1266">
        <f>SUM(J5572:J5574)</f>
        <v>19.704999999999998</v>
      </c>
      <c r="K5575" s="590"/>
      <c r="L5575" s="590"/>
      <c r="M5575" s="576"/>
    </row>
    <row r="5576" spans="1:13" s="503" customFormat="1" ht="15">
      <c r="A5576" s="748"/>
      <c r="B5576" s="748"/>
      <c r="C5576" s="748"/>
      <c r="D5576" s="748"/>
      <c r="E5576" s="748"/>
      <c r="F5576" s="748"/>
      <c r="G5576" s="748"/>
      <c r="H5576" s="748"/>
      <c r="I5576" s="748"/>
      <c r="J5576" s="748"/>
      <c r="K5576" s="748"/>
      <c r="L5576" s="748"/>
      <c r="M5576" s="748"/>
    </row>
    <row r="5577" spans="1:13" s="503" customFormat="1" ht="15">
      <c r="A5577" s="748"/>
      <c r="B5577" s="748"/>
      <c r="C5577" s="748"/>
      <c r="D5577" s="748"/>
      <c r="E5577" s="748"/>
      <c r="F5577" s="748"/>
      <c r="G5577" s="748"/>
      <c r="H5577" s="748"/>
      <c r="I5577" s="748"/>
      <c r="J5577" s="748"/>
      <c r="K5577" s="748"/>
      <c r="L5577" s="748"/>
      <c r="M5577" s="748"/>
    </row>
    <row r="5578" spans="1:13" s="503" customFormat="1" ht="15">
      <c r="A5578" s="748"/>
      <c r="B5578" s="748"/>
      <c r="C5578" s="748"/>
      <c r="D5578" s="748"/>
      <c r="E5578" s="748"/>
      <c r="F5578" s="748"/>
      <c r="G5578" s="748"/>
      <c r="H5578" s="748"/>
      <c r="I5578" s="748"/>
      <c r="J5578" s="748"/>
      <c r="K5578" s="748"/>
      <c r="L5578" s="748"/>
      <c r="M5578" s="748"/>
    </row>
    <row r="5579" spans="1:13" s="503" customFormat="1" ht="15">
      <c r="A5579" s="748"/>
      <c r="B5579" s="748"/>
      <c r="C5579" s="748"/>
      <c r="D5579" s="748"/>
      <c r="E5579" s="748"/>
      <c r="F5579" s="748"/>
      <c r="G5579" s="748"/>
      <c r="H5579" s="748"/>
      <c r="I5579" s="748"/>
      <c r="J5579" s="748"/>
      <c r="K5579" s="748"/>
      <c r="L5579" s="748"/>
      <c r="M5579" s="748"/>
    </row>
    <row r="5580" spans="1:13" s="503" customFormat="1" ht="15">
      <c r="A5580" s="748"/>
      <c r="B5580" s="748"/>
      <c r="C5580" s="748"/>
      <c r="D5580" s="748"/>
      <c r="E5580" s="748"/>
      <c r="F5580" s="748"/>
      <c r="G5580" s="748"/>
      <c r="H5580" s="748"/>
      <c r="I5580" s="748"/>
      <c r="J5580" s="748"/>
      <c r="K5580" s="748"/>
      <c r="L5580" s="748"/>
      <c r="M5580" s="748"/>
    </row>
    <row r="5581" spans="1:13" s="503" customFormat="1" ht="15">
      <c r="A5581" s="748"/>
      <c r="B5581" s="748"/>
      <c r="C5581" s="748"/>
      <c r="D5581" s="748"/>
      <c r="E5581" s="748"/>
      <c r="F5581" s="748"/>
      <c r="G5581" s="748"/>
      <c r="H5581" s="748"/>
      <c r="I5581" s="748"/>
      <c r="J5581" s="748"/>
      <c r="K5581" s="748"/>
      <c r="L5581" s="748"/>
      <c r="M5581" s="748"/>
    </row>
    <row r="5582" spans="1:13" s="503" customFormat="1" ht="15">
      <c r="A5582" s="748"/>
      <c r="B5582" s="748"/>
      <c r="C5582" s="748"/>
      <c r="D5582" s="748"/>
      <c r="E5582" s="748"/>
      <c r="F5582" s="748"/>
      <c r="G5582" s="748"/>
      <c r="H5582" s="748"/>
      <c r="I5582" s="748"/>
      <c r="J5582" s="748"/>
      <c r="K5582" s="748"/>
      <c r="L5582" s="748"/>
      <c r="M5582" s="748"/>
    </row>
    <row r="5583" spans="1:13" s="503" customFormat="1" ht="15">
      <c r="A5583" s="748"/>
      <c r="B5583" s="748"/>
      <c r="C5583" s="748"/>
      <c r="D5583" s="748"/>
      <c r="E5583" s="748"/>
      <c r="F5583" s="748"/>
      <c r="G5583" s="748"/>
      <c r="H5583" s="748"/>
      <c r="I5583" s="748"/>
      <c r="J5583" s="748"/>
      <c r="K5583" s="748"/>
      <c r="L5583" s="748"/>
      <c r="M5583" s="748"/>
    </row>
    <row r="5584" spans="1:13" s="503" customFormat="1" ht="15">
      <c r="A5584" s="748"/>
      <c r="B5584" s="748"/>
      <c r="C5584" s="748"/>
      <c r="D5584" s="748"/>
      <c r="E5584" s="748"/>
      <c r="F5584" s="748"/>
      <c r="G5584" s="748"/>
      <c r="H5584" s="748"/>
      <c r="I5584" s="748"/>
      <c r="J5584" s="748"/>
      <c r="K5584" s="748"/>
      <c r="L5584" s="748"/>
      <c r="M5584" s="748"/>
    </row>
    <row r="5585" spans="1:13" s="503" customFormat="1" ht="15">
      <c r="A5585" s="748"/>
      <c r="B5585" s="748"/>
      <c r="C5585" s="748"/>
      <c r="D5585" s="748"/>
      <c r="E5585" s="748"/>
      <c r="F5585" s="748"/>
      <c r="G5585" s="748"/>
      <c r="H5585" s="748"/>
      <c r="I5585" s="748"/>
      <c r="J5585" s="748"/>
      <c r="K5585" s="748"/>
      <c r="L5585" s="748"/>
      <c r="M5585" s="748"/>
    </row>
    <row r="5586" spans="1:13" s="503" customFormat="1" ht="15">
      <c r="A5586" s="748"/>
      <c r="B5586" s="748"/>
      <c r="C5586" s="748"/>
      <c r="D5586" s="748"/>
      <c r="E5586" s="748"/>
      <c r="F5586" s="748"/>
      <c r="G5586" s="748"/>
      <c r="H5586" s="748"/>
      <c r="I5586" s="748"/>
      <c r="J5586" s="748"/>
      <c r="K5586" s="748"/>
      <c r="L5586" s="748"/>
      <c r="M5586" s="748"/>
    </row>
    <row r="5587" spans="1:13" s="503" customFormat="1" ht="15">
      <c r="A5587" s="748"/>
      <c r="B5587" s="748"/>
      <c r="C5587" s="748"/>
      <c r="D5587" s="748"/>
      <c r="E5587" s="748"/>
      <c r="F5587" s="748"/>
      <c r="G5587" s="748"/>
      <c r="H5587" s="748"/>
      <c r="I5587" s="748"/>
      <c r="J5587" s="748"/>
      <c r="K5587" s="748"/>
      <c r="L5587" s="748"/>
      <c r="M5587" s="748"/>
    </row>
    <row r="5588" spans="1:13" s="503" customFormat="1" ht="15" customHeight="1">
      <c r="A5588" s="1661" t="s">
        <v>907</v>
      </c>
      <c r="B5588" s="1661"/>
      <c r="C5588" s="1661"/>
      <c r="D5588" s="1661"/>
      <c r="E5588" s="1661"/>
      <c r="F5588" s="1661"/>
      <c r="G5588" s="1661"/>
      <c r="H5588" s="1661"/>
      <c r="I5588" s="1661"/>
      <c r="J5588" s="1661"/>
      <c r="K5588" s="1661"/>
      <c r="L5588" s="1661"/>
      <c r="M5588" s="1661"/>
    </row>
    <row r="5589" spans="1:13" s="503" customFormat="1" ht="15" customHeight="1">
      <c r="A5589" s="1661" t="s">
        <v>908</v>
      </c>
      <c r="B5589" s="1661"/>
      <c r="C5589" s="1661"/>
      <c r="D5589" s="1661"/>
      <c r="E5589" s="1661"/>
      <c r="F5589" s="1661"/>
      <c r="G5589" s="1661"/>
      <c r="H5589" s="1661"/>
      <c r="I5589" s="1661"/>
      <c r="J5589" s="1661"/>
      <c r="K5589" s="1661"/>
      <c r="L5589" s="1661"/>
      <c r="M5589" s="1661"/>
    </row>
    <row r="5590" spans="1:13" s="503" customFormat="1" ht="15">
      <c r="A5590" s="1662" t="s">
        <v>4474</v>
      </c>
      <c r="B5590" s="1662"/>
      <c r="C5590" s="1662"/>
      <c r="D5590" s="1662"/>
      <c r="E5590" s="1662"/>
      <c r="F5590" s="1662"/>
      <c r="G5590" s="1662"/>
      <c r="H5590" s="1662"/>
      <c r="I5590" s="1662"/>
      <c r="J5590" s="1662"/>
      <c r="K5590" s="1662"/>
      <c r="L5590" s="1662"/>
      <c r="M5590" s="565"/>
    </row>
    <row r="5591" spans="1:13" s="503" customFormat="1" ht="15">
      <c r="A5591" s="1663" t="s">
        <v>4475</v>
      </c>
      <c r="B5591" s="1663"/>
      <c r="C5591" s="1663"/>
      <c r="D5591" s="1663"/>
      <c r="E5591" s="1663"/>
      <c r="F5591" s="1663"/>
      <c r="G5591" s="1663"/>
      <c r="H5591" s="1663"/>
      <c r="I5591" s="1663"/>
      <c r="J5591" s="1663"/>
      <c r="K5591" s="1663"/>
      <c r="L5591" s="1663"/>
      <c r="M5591" s="565"/>
    </row>
    <row r="5592" spans="1:13" s="503" customFormat="1" ht="15">
      <c r="A5592" s="1664" t="s">
        <v>4476</v>
      </c>
      <c r="B5592" s="1664"/>
      <c r="C5592" s="1664"/>
      <c r="D5592" s="1664"/>
      <c r="E5592" s="1664"/>
      <c r="F5592" s="1664"/>
      <c r="G5592" s="1664"/>
      <c r="H5592" s="1664"/>
      <c r="I5592" s="1664"/>
      <c r="J5592" s="1664"/>
      <c r="K5592" s="1664"/>
      <c r="L5592" s="1664"/>
      <c r="M5592" s="565"/>
    </row>
    <row r="5593" spans="1:13" s="503" customFormat="1" ht="15">
      <c r="A5593" s="620" t="s">
        <v>910</v>
      </c>
      <c r="B5593" s="621" t="s">
        <v>1029</v>
      </c>
      <c r="C5593" s="620" t="s">
        <v>1030</v>
      </c>
      <c r="D5593" s="620" t="s">
        <v>1030</v>
      </c>
      <c r="E5593" s="620" t="s">
        <v>1031</v>
      </c>
      <c r="F5593" s="1657" t="s">
        <v>1032</v>
      </c>
      <c r="G5593" s="1658"/>
      <c r="H5593" s="622" t="s">
        <v>1033</v>
      </c>
      <c r="I5593" s="623" t="s">
        <v>1034</v>
      </c>
      <c r="J5593" s="620" t="s">
        <v>1035</v>
      </c>
      <c r="K5593" s="620" t="s">
        <v>1036</v>
      </c>
      <c r="L5593" s="620" t="s">
        <v>1037</v>
      </c>
      <c r="M5593" s="624" t="s">
        <v>1038</v>
      </c>
    </row>
    <row r="5594" spans="1:13" s="503" customFormat="1" ht="15">
      <c r="A5594" s="625"/>
      <c r="B5594" s="626" t="s">
        <v>1039</v>
      </c>
      <c r="C5594" s="625" t="s">
        <v>1040</v>
      </c>
      <c r="D5594" s="625" t="s">
        <v>1041</v>
      </c>
      <c r="E5594" s="625" t="s">
        <v>1042</v>
      </c>
      <c r="F5594" s="1659" t="s">
        <v>1043</v>
      </c>
      <c r="G5594" s="1660"/>
      <c r="H5594" s="627" t="s">
        <v>1044</v>
      </c>
      <c r="I5594" s="625" t="s">
        <v>6</v>
      </c>
      <c r="J5594" s="628" t="s">
        <v>1045</v>
      </c>
      <c r="K5594" s="629" t="s">
        <v>1046</v>
      </c>
      <c r="L5594" s="625" t="s">
        <v>1047</v>
      </c>
      <c r="M5594" s="628" t="s">
        <v>1048</v>
      </c>
    </row>
    <row r="5595" spans="1:13" s="503" customFormat="1" ht="15">
      <c r="A5595" s="625"/>
      <c r="B5595" s="626" t="s">
        <v>1049</v>
      </c>
      <c r="C5595" s="625"/>
      <c r="D5595" s="625"/>
      <c r="E5595" s="625"/>
      <c r="F5595" s="630" t="s">
        <v>1050</v>
      </c>
      <c r="G5595" s="630" t="s">
        <v>1051</v>
      </c>
      <c r="H5595" s="631" t="s">
        <v>1052</v>
      </c>
      <c r="I5595" s="629" t="s">
        <v>1053</v>
      </c>
      <c r="J5595" s="625" t="s">
        <v>6</v>
      </c>
      <c r="K5595" s="629"/>
      <c r="L5595" s="625" t="s">
        <v>1054</v>
      </c>
      <c r="M5595" s="632"/>
    </row>
    <row r="5596" spans="1:13" s="503" customFormat="1" ht="15">
      <c r="A5596" s="625"/>
      <c r="B5596" s="626"/>
      <c r="C5596" s="625"/>
      <c r="D5596" s="625"/>
      <c r="E5596" s="625"/>
      <c r="F5596" s="633" t="s">
        <v>1055</v>
      </c>
      <c r="G5596" s="634" t="s">
        <v>1055</v>
      </c>
      <c r="H5596" s="628" t="s">
        <v>1056</v>
      </c>
      <c r="I5596" s="629" t="s">
        <v>1057</v>
      </c>
      <c r="J5596" s="625" t="s">
        <v>1058</v>
      </c>
      <c r="K5596" s="635"/>
      <c r="L5596" s="636" t="s">
        <v>1059</v>
      </c>
      <c r="M5596" s="632"/>
    </row>
    <row r="5597" spans="1:13" s="503" customFormat="1" ht="114.75">
      <c r="A5597" s="704">
        <v>1</v>
      </c>
      <c r="B5597" s="739" t="s">
        <v>4477</v>
      </c>
      <c r="C5597" s="693" t="s">
        <v>4478</v>
      </c>
      <c r="D5597" s="693" t="s">
        <v>4479</v>
      </c>
      <c r="E5597" s="693" t="s">
        <v>4480</v>
      </c>
      <c r="F5597" s="832">
        <v>30</v>
      </c>
      <c r="G5597" s="693"/>
      <c r="H5597" s="832">
        <v>35</v>
      </c>
      <c r="I5597" s="832">
        <v>68</v>
      </c>
      <c r="J5597" s="832">
        <v>105</v>
      </c>
      <c r="K5597" s="832">
        <v>27.4</v>
      </c>
      <c r="L5597" s="693" t="s">
        <v>1273</v>
      </c>
      <c r="M5597" s="693" t="s">
        <v>4481</v>
      </c>
    </row>
    <row r="5598" spans="1:13" s="503" customFormat="1" ht="51">
      <c r="A5598" s="704">
        <v>2</v>
      </c>
      <c r="B5598" s="693" t="s">
        <v>4482</v>
      </c>
      <c r="C5598" s="693" t="s">
        <v>1375</v>
      </c>
      <c r="D5598" s="693" t="s">
        <v>4483</v>
      </c>
      <c r="E5598" s="693" t="s">
        <v>4484</v>
      </c>
      <c r="F5598" s="832">
        <v>1</v>
      </c>
      <c r="G5598" s="693"/>
      <c r="H5598" s="832">
        <v>4</v>
      </c>
      <c r="I5598" s="832">
        <v>7.5</v>
      </c>
      <c r="J5598" s="832">
        <v>9.5</v>
      </c>
      <c r="K5598" s="832">
        <v>2</v>
      </c>
      <c r="L5598" s="693" t="s">
        <v>1273</v>
      </c>
      <c r="M5598" s="859" t="s">
        <v>4485</v>
      </c>
    </row>
    <row r="5599" spans="1:13" s="503" customFormat="1" ht="51">
      <c r="A5599" s="704">
        <v>3</v>
      </c>
      <c r="B5599" s="739" t="s">
        <v>4486</v>
      </c>
      <c r="C5599" s="693" t="s">
        <v>4487</v>
      </c>
      <c r="D5599" s="693" t="s">
        <v>4488</v>
      </c>
      <c r="E5599" s="693" t="s">
        <v>4489</v>
      </c>
      <c r="F5599" s="832">
        <v>12</v>
      </c>
      <c r="G5599" s="693"/>
      <c r="H5599" s="832">
        <v>18</v>
      </c>
      <c r="I5599" s="832">
        <v>34</v>
      </c>
      <c r="J5599" s="832">
        <v>17.5</v>
      </c>
      <c r="K5599" s="1450">
        <v>12</v>
      </c>
      <c r="L5599" s="693" t="s">
        <v>1273</v>
      </c>
      <c r="M5599" s="859" t="s">
        <v>4490</v>
      </c>
    </row>
    <row r="5600" spans="1:13" s="503" customFormat="1" ht="51">
      <c r="A5600" s="704">
        <v>4</v>
      </c>
      <c r="B5600" s="739" t="s">
        <v>4491</v>
      </c>
      <c r="C5600" s="693" t="s">
        <v>2574</v>
      </c>
      <c r="D5600" s="693" t="s">
        <v>4492</v>
      </c>
      <c r="E5600" s="693" t="s">
        <v>4493</v>
      </c>
      <c r="F5600" s="832">
        <v>1.5</v>
      </c>
      <c r="G5600" s="693"/>
      <c r="H5600" s="832">
        <v>1.8</v>
      </c>
      <c r="I5600" s="832">
        <v>3.6</v>
      </c>
      <c r="J5600" s="832">
        <v>4.5999999999999996</v>
      </c>
      <c r="K5600" s="1270" t="s">
        <v>1273</v>
      </c>
      <c r="L5600" s="693" t="s">
        <v>1273</v>
      </c>
      <c r="M5600" s="859" t="s">
        <v>4494</v>
      </c>
    </row>
    <row r="5601" spans="1:13" s="503" customFormat="1" ht="63.75">
      <c r="A5601" s="704">
        <v>5</v>
      </c>
      <c r="B5601" s="739" t="s">
        <v>4495</v>
      </c>
      <c r="C5601" s="693" t="s">
        <v>1224</v>
      </c>
      <c r="D5601" s="693" t="s">
        <v>4496</v>
      </c>
      <c r="E5601" s="693" t="s">
        <v>4497</v>
      </c>
      <c r="F5601" s="832">
        <v>0.95</v>
      </c>
      <c r="G5601" s="693"/>
      <c r="H5601" s="832">
        <v>0.75</v>
      </c>
      <c r="I5601" s="832">
        <v>1.7</v>
      </c>
      <c r="J5601" s="832">
        <v>2.5</v>
      </c>
      <c r="K5601" s="832">
        <v>0.2</v>
      </c>
      <c r="L5601" s="693" t="s">
        <v>1273</v>
      </c>
      <c r="M5601" s="693" t="s">
        <v>4498</v>
      </c>
    </row>
    <row r="5602" spans="1:13" s="503" customFormat="1" ht="63.75">
      <c r="A5602" s="739">
        <v>6</v>
      </c>
      <c r="B5602" s="739" t="s">
        <v>4499</v>
      </c>
      <c r="C5602" s="739" t="s">
        <v>2995</v>
      </c>
      <c r="D5602" s="693" t="s">
        <v>4500</v>
      </c>
      <c r="E5602" s="705" t="s">
        <v>1365</v>
      </c>
      <c r="F5602" s="832">
        <v>1</v>
      </c>
      <c r="G5602" s="693"/>
      <c r="H5602" s="832">
        <v>1</v>
      </c>
      <c r="I5602" s="832">
        <v>2.2000000000000002</v>
      </c>
      <c r="J5602" s="832">
        <v>3.2</v>
      </c>
      <c r="K5602" s="832">
        <v>0.2</v>
      </c>
      <c r="L5602" s="693"/>
      <c r="M5602" s="693" t="s">
        <v>4501</v>
      </c>
    </row>
    <row r="5603" spans="1:13" s="503" customFormat="1" ht="38.25">
      <c r="A5603" s="743"/>
      <c r="B5603" s="743"/>
      <c r="C5603" s="743"/>
      <c r="D5603" s="693" t="s">
        <v>4502</v>
      </c>
      <c r="E5603" s="705" t="s">
        <v>1365</v>
      </c>
      <c r="F5603" s="832">
        <v>0.25</v>
      </c>
      <c r="G5603" s="693"/>
      <c r="H5603" s="832">
        <v>0.5</v>
      </c>
      <c r="I5603" s="832">
        <v>0.75</v>
      </c>
      <c r="J5603" s="832">
        <v>1.05</v>
      </c>
      <c r="K5603" s="832">
        <v>0.2</v>
      </c>
      <c r="L5603" s="693"/>
      <c r="M5603" s="693" t="s">
        <v>4503</v>
      </c>
    </row>
    <row r="5604" spans="1:13" s="503" customFormat="1" ht="15">
      <c r="A5604" s="731"/>
      <c r="B5604" s="731"/>
      <c r="C5604" s="731"/>
      <c r="D5604" s="731"/>
      <c r="E5604" s="1451"/>
      <c r="F5604" s="836"/>
      <c r="G5604" s="731"/>
      <c r="H5604" s="836"/>
      <c r="I5604" s="836"/>
      <c r="J5604" s="836"/>
      <c r="K5604" s="836"/>
      <c r="L5604" s="731"/>
      <c r="M5604" s="731"/>
    </row>
    <row r="5605" spans="1:13" s="503" customFormat="1" ht="15" customHeight="1">
      <c r="A5605" s="1661" t="s">
        <v>907</v>
      </c>
      <c r="B5605" s="1661"/>
      <c r="C5605" s="1661"/>
      <c r="D5605" s="1661"/>
      <c r="E5605" s="1661"/>
      <c r="F5605" s="1661"/>
      <c r="G5605" s="1661"/>
      <c r="H5605" s="1661"/>
      <c r="I5605" s="1661"/>
      <c r="J5605" s="1661"/>
      <c r="K5605" s="1661"/>
      <c r="L5605" s="1661"/>
      <c r="M5605" s="1661"/>
    </row>
    <row r="5606" spans="1:13" s="503" customFormat="1" ht="15" customHeight="1">
      <c r="A5606" s="1661" t="s">
        <v>908</v>
      </c>
      <c r="B5606" s="1661"/>
      <c r="C5606" s="1661"/>
      <c r="D5606" s="1661"/>
      <c r="E5606" s="1661"/>
      <c r="F5606" s="1661"/>
      <c r="G5606" s="1661"/>
      <c r="H5606" s="1661"/>
      <c r="I5606" s="1661"/>
      <c r="J5606" s="1661"/>
      <c r="K5606" s="1661"/>
      <c r="L5606" s="1661"/>
      <c r="M5606" s="1661"/>
    </row>
    <row r="5607" spans="1:13" s="503" customFormat="1" ht="15">
      <c r="A5607" s="1662" t="s">
        <v>4474</v>
      </c>
      <c r="B5607" s="1662"/>
      <c r="C5607" s="1662"/>
      <c r="D5607" s="1662"/>
      <c r="E5607" s="1662"/>
      <c r="F5607" s="1662"/>
      <c r="G5607" s="1662"/>
      <c r="H5607" s="1662"/>
      <c r="I5607" s="1662"/>
      <c r="J5607" s="1662"/>
      <c r="K5607" s="1662"/>
      <c r="L5607" s="1662"/>
      <c r="M5607" s="565"/>
    </row>
    <row r="5608" spans="1:13" s="503" customFormat="1" ht="15">
      <c r="A5608" s="1663" t="s">
        <v>4475</v>
      </c>
      <c r="B5608" s="1663"/>
      <c r="C5608" s="1663"/>
      <c r="D5608" s="1663"/>
      <c r="E5608" s="1663"/>
      <c r="F5608" s="1663"/>
      <c r="G5608" s="1663"/>
      <c r="H5608" s="1663"/>
      <c r="I5608" s="1663"/>
      <c r="J5608" s="1663"/>
      <c r="K5608" s="1663"/>
      <c r="L5608" s="1663"/>
      <c r="M5608" s="565"/>
    </row>
    <row r="5609" spans="1:13" s="503" customFormat="1" ht="15">
      <c r="A5609" s="1664" t="s">
        <v>4476</v>
      </c>
      <c r="B5609" s="1664"/>
      <c r="C5609" s="1664"/>
      <c r="D5609" s="1664"/>
      <c r="E5609" s="1664"/>
      <c r="F5609" s="1664"/>
      <c r="G5609" s="1664"/>
      <c r="H5609" s="1664"/>
      <c r="I5609" s="1664"/>
      <c r="J5609" s="1664"/>
      <c r="K5609" s="1664"/>
      <c r="L5609" s="1664"/>
      <c r="M5609" s="565"/>
    </row>
    <row r="5610" spans="1:13" s="503" customFormat="1" ht="15">
      <c r="A5610" s="620" t="s">
        <v>910</v>
      </c>
      <c r="B5610" s="621" t="s">
        <v>1029</v>
      </c>
      <c r="C5610" s="620" t="s">
        <v>1030</v>
      </c>
      <c r="D5610" s="620" t="s">
        <v>1030</v>
      </c>
      <c r="E5610" s="620" t="s">
        <v>1031</v>
      </c>
      <c r="F5610" s="1657" t="s">
        <v>1032</v>
      </c>
      <c r="G5610" s="1658"/>
      <c r="H5610" s="622" t="s">
        <v>1033</v>
      </c>
      <c r="I5610" s="623" t="s">
        <v>1034</v>
      </c>
      <c r="J5610" s="620" t="s">
        <v>1035</v>
      </c>
      <c r="K5610" s="620" t="s">
        <v>1036</v>
      </c>
      <c r="L5610" s="620" t="s">
        <v>1037</v>
      </c>
      <c r="M5610" s="624" t="s">
        <v>1038</v>
      </c>
    </row>
    <row r="5611" spans="1:13" s="503" customFormat="1" ht="15">
      <c r="A5611" s="625"/>
      <c r="B5611" s="626" t="s">
        <v>1039</v>
      </c>
      <c r="C5611" s="625" t="s">
        <v>1040</v>
      </c>
      <c r="D5611" s="625" t="s">
        <v>1041</v>
      </c>
      <c r="E5611" s="625" t="s">
        <v>1042</v>
      </c>
      <c r="F5611" s="1659" t="s">
        <v>1043</v>
      </c>
      <c r="G5611" s="1660"/>
      <c r="H5611" s="627" t="s">
        <v>1044</v>
      </c>
      <c r="I5611" s="625" t="s">
        <v>6</v>
      </c>
      <c r="J5611" s="628" t="s">
        <v>1045</v>
      </c>
      <c r="K5611" s="629" t="s">
        <v>1046</v>
      </c>
      <c r="L5611" s="625" t="s">
        <v>1047</v>
      </c>
      <c r="M5611" s="628" t="s">
        <v>1048</v>
      </c>
    </row>
    <row r="5612" spans="1:13" s="503" customFormat="1" ht="15">
      <c r="A5612" s="625"/>
      <c r="B5612" s="626" t="s">
        <v>1049</v>
      </c>
      <c r="C5612" s="625"/>
      <c r="D5612" s="625"/>
      <c r="E5612" s="625"/>
      <c r="F5612" s="630" t="s">
        <v>1050</v>
      </c>
      <c r="G5612" s="630" t="s">
        <v>1051</v>
      </c>
      <c r="H5612" s="631" t="s">
        <v>1052</v>
      </c>
      <c r="I5612" s="629" t="s">
        <v>1053</v>
      </c>
      <c r="J5612" s="625" t="s">
        <v>6</v>
      </c>
      <c r="K5612" s="629"/>
      <c r="L5612" s="625" t="s">
        <v>1054</v>
      </c>
      <c r="M5612" s="632"/>
    </row>
    <row r="5613" spans="1:13" s="503" customFormat="1" ht="15">
      <c r="A5613" s="670"/>
      <c r="B5613" s="967"/>
      <c r="C5613" s="670"/>
      <c r="D5613" s="625"/>
      <c r="E5613" s="625"/>
      <c r="F5613" s="633" t="s">
        <v>1055</v>
      </c>
      <c r="G5613" s="634" t="s">
        <v>1055</v>
      </c>
      <c r="H5613" s="628" t="s">
        <v>1056</v>
      </c>
      <c r="I5613" s="629" t="s">
        <v>1057</v>
      </c>
      <c r="J5613" s="625" t="s">
        <v>1058</v>
      </c>
      <c r="K5613" s="635"/>
      <c r="L5613" s="636" t="s">
        <v>1059</v>
      </c>
      <c r="M5613" s="632"/>
    </row>
    <row r="5614" spans="1:13" s="503" customFormat="1" ht="63.75">
      <c r="A5614" s="743"/>
      <c r="B5614" s="743"/>
      <c r="C5614" s="743"/>
      <c r="D5614" s="693" t="s">
        <v>4504</v>
      </c>
      <c r="E5614" s="705" t="s">
        <v>1365</v>
      </c>
      <c r="F5614" s="832">
        <v>0.2</v>
      </c>
      <c r="G5614" s="693"/>
      <c r="H5614" s="832">
        <v>0.3</v>
      </c>
      <c r="I5614" s="832">
        <v>0.51</v>
      </c>
      <c r="J5614" s="832">
        <v>0.86</v>
      </c>
      <c r="K5614" s="832">
        <v>0.2</v>
      </c>
      <c r="L5614" s="693"/>
      <c r="M5614" s="693" t="s">
        <v>4505</v>
      </c>
    </row>
    <row r="5615" spans="1:13" s="503" customFormat="1" ht="76.5">
      <c r="A5615" s="704">
        <v>7</v>
      </c>
      <c r="B5615" s="739" t="s">
        <v>4506</v>
      </c>
      <c r="C5615" s="693" t="s">
        <v>4507</v>
      </c>
      <c r="D5615" s="693" t="s">
        <v>4508</v>
      </c>
      <c r="E5615" s="693" t="s">
        <v>4509</v>
      </c>
      <c r="F5615" s="832">
        <v>2.8</v>
      </c>
      <c r="G5615" s="832">
        <v>1</v>
      </c>
      <c r="H5615" s="832">
        <v>1.8</v>
      </c>
      <c r="I5615" s="832">
        <v>3.8</v>
      </c>
      <c r="J5615" s="832">
        <v>4.8</v>
      </c>
      <c r="K5615" s="832">
        <v>0.2</v>
      </c>
      <c r="L5615" s="693"/>
      <c r="M5615" s="693" t="s">
        <v>4510</v>
      </c>
    </row>
    <row r="5616" spans="1:13" s="503" customFormat="1" ht="76.5">
      <c r="A5616" s="704">
        <v>8</v>
      </c>
      <c r="B5616" s="693" t="s">
        <v>4511</v>
      </c>
      <c r="C5616" s="693" t="s">
        <v>4512</v>
      </c>
      <c r="D5616" s="693" t="s">
        <v>4513</v>
      </c>
      <c r="E5616" s="693" t="s">
        <v>4514</v>
      </c>
      <c r="F5616" s="832">
        <v>2</v>
      </c>
      <c r="G5616" s="693"/>
      <c r="H5616" s="832">
        <v>2</v>
      </c>
      <c r="I5616" s="832">
        <v>3</v>
      </c>
      <c r="J5616" s="832">
        <v>5.5</v>
      </c>
      <c r="K5616" s="832">
        <v>10</v>
      </c>
      <c r="L5616" s="693"/>
      <c r="M5616" s="693" t="s">
        <v>4515</v>
      </c>
    </row>
    <row r="5617" spans="1:13" s="503" customFormat="1" ht="15">
      <c r="A5617" s="576"/>
      <c r="B5617" s="1103"/>
      <c r="C5617" s="593" t="s">
        <v>6</v>
      </c>
      <c r="D5617" s="1103"/>
      <c r="E5617" s="576"/>
      <c r="F5617" s="997">
        <f>SUM(F5597:F5616)</f>
        <v>51.7</v>
      </c>
      <c r="G5617" s="997">
        <f t="shared" ref="G5617:K5617" si="59">SUM(G5597:G5616)</f>
        <v>1</v>
      </c>
      <c r="H5617" s="997">
        <f t="shared" si="59"/>
        <v>65.149999999999991</v>
      </c>
      <c r="I5617" s="997">
        <f t="shared" si="59"/>
        <v>125.06</v>
      </c>
      <c r="J5617" s="997">
        <f t="shared" si="59"/>
        <v>154.51000000000002</v>
      </c>
      <c r="K5617" s="997">
        <f t="shared" si="59"/>
        <v>52.400000000000013</v>
      </c>
      <c r="L5617" s="576"/>
      <c r="M5617" s="576"/>
    </row>
    <row r="5618" spans="1:13" s="503" customFormat="1" ht="15">
      <c r="A5618" s="738"/>
      <c r="B5618" s="738"/>
      <c r="C5618" s="595"/>
      <c r="D5618" s="738"/>
      <c r="E5618" s="738"/>
      <c r="F5618" s="619"/>
      <c r="G5618" s="1011"/>
      <c r="H5618" s="1011"/>
      <c r="I5618" s="1011"/>
      <c r="J5618" s="1011"/>
      <c r="K5618" s="1011"/>
      <c r="L5618" s="738"/>
      <c r="M5618" s="738"/>
    </row>
    <row r="5619" spans="1:13" s="503" customFormat="1" ht="15">
      <c r="A5619" s="738"/>
      <c r="B5619" s="738"/>
      <c r="C5619" s="595"/>
      <c r="D5619" s="738"/>
      <c r="E5619" s="738"/>
      <c r="F5619" s="1011"/>
      <c r="G5619" s="1011"/>
      <c r="H5619" s="1011"/>
      <c r="I5619" s="1011"/>
      <c r="J5619" s="1011"/>
      <c r="K5619" s="1011"/>
      <c r="L5619" s="738"/>
      <c r="M5619" s="738"/>
    </row>
    <row r="5620" spans="1:13" s="503" customFormat="1" ht="15">
      <c r="A5620" s="738"/>
      <c r="B5620" s="738"/>
      <c r="C5620" s="595"/>
      <c r="D5620" s="738"/>
      <c r="E5620" s="738"/>
      <c r="F5620" s="1011"/>
      <c r="G5620" s="1011"/>
      <c r="H5620" s="1011"/>
      <c r="I5620" s="1011"/>
      <c r="J5620" s="1011"/>
      <c r="K5620" s="1011"/>
      <c r="L5620" s="738"/>
      <c r="M5620" s="738"/>
    </row>
    <row r="5621" spans="1:13" s="503" customFormat="1" ht="15">
      <c r="A5621" s="738"/>
      <c r="B5621" s="738"/>
      <c r="C5621" s="595"/>
      <c r="D5621" s="738"/>
      <c r="E5621" s="738"/>
      <c r="F5621" s="1011"/>
      <c r="G5621" s="1011"/>
      <c r="H5621" s="1011"/>
      <c r="I5621" s="1011"/>
      <c r="J5621" s="1011"/>
      <c r="K5621" s="1011"/>
      <c r="L5621" s="738"/>
      <c r="M5621" s="738"/>
    </row>
    <row r="5622" spans="1:13" s="503" customFormat="1" ht="15">
      <c r="A5622" s="738"/>
      <c r="B5622" s="738"/>
      <c r="C5622" s="595"/>
      <c r="D5622" s="738"/>
      <c r="E5622" s="738"/>
      <c r="F5622" s="1011"/>
      <c r="G5622" s="1011"/>
      <c r="H5622" s="1011"/>
      <c r="I5622" s="1011"/>
      <c r="J5622" s="1011"/>
      <c r="K5622" s="1011"/>
      <c r="L5622" s="738"/>
      <c r="M5622" s="738"/>
    </row>
    <row r="5623" spans="1:13" s="503" customFormat="1" ht="15">
      <c r="A5623" s="738"/>
      <c r="B5623" s="738"/>
      <c r="C5623" s="595"/>
      <c r="D5623" s="738"/>
      <c r="E5623" s="738"/>
      <c r="F5623" s="1011"/>
      <c r="G5623" s="1011"/>
      <c r="H5623" s="1011"/>
      <c r="I5623" s="1011"/>
      <c r="J5623" s="1011"/>
      <c r="K5623" s="1011"/>
      <c r="L5623" s="738"/>
      <c r="M5623" s="738"/>
    </row>
    <row r="5624" spans="1:13" s="503" customFormat="1" ht="15">
      <c r="A5624" s="738"/>
      <c r="B5624" s="738"/>
      <c r="C5624" s="595"/>
      <c r="D5624" s="738"/>
      <c r="E5624" s="738"/>
      <c r="F5624" s="1011"/>
      <c r="G5624" s="1011"/>
      <c r="H5624" s="1011"/>
      <c r="I5624" s="1011"/>
      <c r="J5624" s="1011"/>
      <c r="K5624" s="1011"/>
      <c r="L5624" s="738"/>
      <c r="M5624" s="738"/>
    </row>
    <row r="5625" spans="1:13" s="503" customFormat="1" ht="15">
      <c r="A5625" s="738"/>
      <c r="B5625" s="738"/>
      <c r="C5625" s="595"/>
      <c r="D5625" s="738"/>
      <c r="E5625" s="738"/>
      <c r="F5625" s="1011"/>
      <c r="G5625" s="1011"/>
      <c r="H5625" s="1011"/>
      <c r="I5625" s="1011"/>
      <c r="J5625" s="1011"/>
      <c r="K5625" s="1011"/>
      <c r="L5625" s="738"/>
      <c r="M5625" s="738"/>
    </row>
    <row r="5626" spans="1:13" s="503" customFormat="1" ht="15">
      <c r="A5626" s="738"/>
      <c r="B5626" s="738"/>
      <c r="C5626" s="595"/>
      <c r="D5626" s="738"/>
      <c r="E5626" s="738"/>
      <c r="F5626" s="1011"/>
      <c r="G5626" s="1011"/>
      <c r="H5626" s="1011"/>
      <c r="I5626" s="1011"/>
      <c r="J5626" s="1011"/>
      <c r="K5626" s="1011"/>
      <c r="L5626" s="738"/>
      <c r="M5626" s="738"/>
    </row>
    <row r="5627" spans="1:13" s="503" customFormat="1" ht="15">
      <c r="A5627" s="738"/>
      <c r="B5627" s="738"/>
      <c r="C5627" s="595"/>
      <c r="D5627" s="738"/>
      <c r="E5627" s="738"/>
      <c r="F5627" s="1011"/>
      <c r="G5627" s="1011"/>
      <c r="H5627" s="1011"/>
      <c r="I5627" s="1011"/>
      <c r="J5627" s="1011"/>
      <c r="K5627" s="1011"/>
      <c r="L5627" s="738"/>
      <c r="M5627" s="738"/>
    </row>
    <row r="5628" spans="1:13" s="503" customFormat="1" ht="15">
      <c r="A5628" s="738"/>
      <c r="B5628" s="738"/>
      <c r="C5628" s="595"/>
      <c r="D5628" s="738"/>
      <c r="E5628" s="738"/>
      <c r="F5628" s="1011"/>
      <c r="G5628" s="1011"/>
      <c r="H5628" s="1011"/>
      <c r="I5628" s="1011"/>
      <c r="J5628" s="1011"/>
      <c r="K5628" s="1011"/>
      <c r="L5628" s="738"/>
      <c r="M5628" s="738"/>
    </row>
    <row r="5629" spans="1:13" s="503" customFormat="1" ht="15">
      <c r="A5629" s="738"/>
      <c r="B5629" s="738"/>
      <c r="C5629" s="595"/>
      <c r="D5629" s="738"/>
      <c r="E5629" s="738"/>
      <c r="F5629" s="1011"/>
      <c r="G5629" s="1011"/>
      <c r="H5629" s="1011"/>
      <c r="I5629" s="1011"/>
      <c r="J5629" s="1011"/>
      <c r="K5629" s="1011"/>
      <c r="L5629" s="738"/>
      <c r="M5629" s="738"/>
    </row>
    <row r="5630" spans="1:13" s="503" customFormat="1" ht="15">
      <c r="A5630" s="738"/>
      <c r="B5630" s="738"/>
      <c r="C5630" s="595"/>
      <c r="D5630" s="738"/>
      <c r="E5630" s="738"/>
      <c r="F5630" s="1011"/>
      <c r="G5630" s="1011"/>
      <c r="H5630" s="1011"/>
      <c r="I5630" s="1011"/>
      <c r="J5630" s="1011"/>
      <c r="K5630" s="1011"/>
      <c r="L5630" s="738"/>
      <c r="M5630" s="738"/>
    </row>
    <row r="5631" spans="1:13" s="503" customFormat="1" ht="15">
      <c r="A5631" s="738"/>
      <c r="B5631" s="738"/>
      <c r="C5631" s="595"/>
      <c r="D5631" s="738"/>
      <c r="E5631" s="738"/>
      <c r="F5631" s="1011"/>
      <c r="G5631" s="1011"/>
      <c r="H5631" s="1011"/>
      <c r="I5631" s="1011"/>
      <c r="J5631" s="1011"/>
      <c r="K5631" s="1011"/>
      <c r="L5631" s="738"/>
      <c r="M5631" s="738"/>
    </row>
    <row r="5632" spans="1:13" s="503" customFormat="1" ht="15" customHeight="1">
      <c r="A5632" s="1661" t="s">
        <v>907</v>
      </c>
      <c r="B5632" s="1661"/>
      <c r="C5632" s="1661"/>
      <c r="D5632" s="1661"/>
      <c r="E5632" s="1661"/>
      <c r="F5632" s="1661"/>
      <c r="G5632" s="1661"/>
      <c r="H5632" s="1661"/>
      <c r="I5632" s="1661"/>
      <c r="J5632" s="1661"/>
      <c r="K5632" s="1661"/>
      <c r="L5632" s="1661"/>
      <c r="M5632" s="1661"/>
    </row>
    <row r="5633" spans="1:13" s="503" customFormat="1" ht="15" customHeight="1">
      <c r="A5633" s="1661" t="s">
        <v>908</v>
      </c>
      <c r="B5633" s="1661"/>
      <c r="C5633" s="1661"/>
      <c r="D5633" s="1661"/>
      <c r="E5633" s="1661"/>
      <c r="F5633" s="1661"/>
      <c r="G5633" s="1661"/>
      <c r="H5633" s="1661"/>
      <c r="I5633" s="1661"/>
      <c r="J5633" s="1661"/>
      <c r="K5633" s="1661"/>
      <c r="L5633" s="1661"/>
      <c r="M5633" s="1661"/>
    </row>
    <row r="5634" spans="1:13" s="503" customFormat="1" ht="15">
      <c r="A5634" s="1662" t="s">
        <v>1233</v>
      </c>
      <c r="B5634" s="1662"/>
      <c r="C5634" s="1662"/>
      <c r="D5634" s="1662"/>
      <c r="E5634" s="1662"/>
      <c r="F5634" s="1662"/>
      <c r="G5634" s="1662"/>
      <c r="H5634" s="1662"/>
      <c r="I5634" s="1662"/>
      <c r="J5634" s="1662"/>
      <c r="K5634" s="1662"/>
      <c r="L5634" s="1662"/>
      <c r="M5634" s="565"/>
    </row>
    <row r="5635" spans="1:13" s="503" customFormat="1" ht="15">
      <c r="A5635" s="1663" t="s">
        <v>4516</v>
      </c>
      <c r="B5635" s="1663"/>
      <c r="C5635" s="1663"/>
      <c r="D5635" s="1663"/>
      <c r="E5635" s="1663"/>
      <c r="F5635" s="1663"/>
      <c r="G5635" s="1663"/>
      <c r="H5635" s="1663"/>
      <c r="I5635" s="1663"/>
      <c r="J5635" s="1663"/>
      <c r="K5635" s="1663"/>
      <c r="L5635" s="1663"/>
      <c r="M5635" s="565"/>
    </row>
    <row r="5636" spans="1:13" s="503" customFormat="1" ht="15">
      <c r="A5636" s="1664" t="s">
        <v>4517</v>
      </c>
      <c r="B5636" s="1664"/>
      <c r="C5636" s="1664"/>
      <c r="D5636" s="1664"/>
      <c r="E5636" s="1664"/>
      <c r="F5636" s="1664"/>
      <c r="G5636" s="1664"/>
      <c r="H5636" s="1664"/>
      <c r="I5636" s="1664"/>
      <c r="J5636" s="1664"/>
      <c r="K5636" s="1664"/>
      <c r="L5636" s="1664"/>
      <c r="M5636" s="565"/>
    </row>
    <row r="5637" spans="1:13" s="503" customFormat="1" ht="15">
      <c r="A5637" s="620" t="s">
        <v>910</v>
      </c>
      <c r="B5637" s="621" t="s">
        <v>1029</v>
      </c>
      <c r="C5637" s="620" t="s">
        <v>1030</v>
      </c>
      <c r="D5637" s="620" t="s">
        <v>1030</v>
      </c>
      <c r="E5637" s="620" t="s">
        <v>1031</v>
      </c>
      <c r="F5637" s="1657" t="s">
        <v>1032</v>
      </c>
      <c r="G5637" s="1658"/>
      <c r="H5637" s="622" t="s">
        <v>1033</v>
      </c>
      <c r="I5637" s="623" t="s">
        <v>1034</v>
      </c>
      <c r="J5637" s="620" t="s">
        <v>1035</v>
      </c>
      <c r="K5637" s="620" t="s">
        <v>1036</v>
      </c>
      <c r="L5637" s="620" t="s">
        <v>1037</v>
      </c>
      <c r="M5637" s="624" t="s">
        <v>1038</v>
      </c>
    </row>
    <row r="5638" spans="1:13" s="503" customFormat="1" ht="15">
      <c r="A5638" s="625"/>
      <c r="B5638" s="626" t="s">
        <v>1039</v>
      </c>
      <c r="C5638" s="625" t="s">
        <v>1040</v>
      </c>
      <c r="D5638" s="625" t="s">
        <v>1041</v>
      </c>
      <c r="E5638" s="625" t="s">
        <v>1042</v>
      </c>
      <c r="F5638" s="1659" t="s">
        <v>1043</v>
      </c>
      <c r="G5638" s="1660"/>
      <c r="H5638" s="627" t="s">
        <v>1044</v>
      </c>
      <c r="I5638" s="625" t="s">
        <v>6</v>
      </c>
      <c r="J5638" s="628" t="s">
        <v>1045</v>
      </c>
      <c r="K5638" s="629" t="s">
        <v>1046</v>
      </c>
      <c r="L5638" s="625" t="s">
        <v>1047</v>
      </c>
      <c r="M5638" s="628" t="s">
        <v>1048</v>
      </c>
    </row>
    <row r="5639" spans="1:13" s="503" customFormat="1" ht="15">
      <c r="A5639" s="625"/>
      <c r="B5639" s="626" t="s">
        <v>1049</v>
      </c>
      <c r="C5639" s="625"/>
      <c r="D5639" s="625"/>
      <c r="E5639" s="625"/>
      <c r="F5639" s="630" t="s">
        <v>1050</v>
      </c>
      <c r="G5639" s="630" t="s">
        <v>1051</v>
      </c>
      <c r="H5639" s="631" t="s">
        <v>1052</v>
      </c>
      <c r="I5639" s="629" t="s">
        <v>1053</v>
      </c>
      <c r="J5639" s="625" t="s">
        <v>6</v>
      </c>
      <c r="K5639" s="629"/>
      <c r="L5639" s="625" t="s">
        <v>1054</v>
      </c>
      <c r="M5639" s="632"/>
    </row>
    <row r="5640" spans="1:13" s="503" customFormat="1" ht="15">
      <c r="A5640" s="625"/>
      <c r="B5640" s="626"/>
      <c r="C5640" s="625"/>
      <c r="D5640" s="625"/>
      <c r="E5640" s="625"/>
      <c r="F5640" s="633" t="s">
        <v>1055</v>
      </c>
      <c r="G5640" s="634" t="s">
        <v>1055</v>
      </c>
      <c r="H5640" s="628" t="s">
        <v>1056</v>
      </c>
      <c r="I5640" s="629" t="s">
        <v>1057</v>
      </c>
      <c r="J5640" s="625" t="s">
        <v>1058</v>
      </c>
      <c r="K5640" s="635"/>
      <c r="L5640" s="636" t="s">
        <v>1059</v>
      </c>
      <c r="M5640" s="632"/>
    </row>
    <row r="5641" spans="1:13" s="503" customFormat="1" ht="63.75">
      <c r="A5641" s="693">
        <v>1</v>
      </c>
      <c r="B5641" s="693" t="s">
        <v>4518</v>
      </c>
      <c r="C5641" s="693" t="s">
        <v>4519</v>
      </c>
      <c r="D5641" s="693" t="s">
        <v>4520</v>
      </c>
      <c r="E5641" s="693" t="s">
        <v>4521</v>
      </c>
      <c r="F5641" s="696">
        <v>24</v>
      </c>
      <c r="G5641" s="696"/>
      <c r="H5641" s="696">
        <v>12</v>
      </c>
      <c r="I5641" s="696">
        <v>12</v>
      </c>
      <c r="J5641" s="696"/>
      <c r="K5641" s="696"/>
      <c r="L5641" s="696"/>
      <c r="M5641" s="693" t="s">
        <v>4522</v>
      </c>
    </row>
    <row r="5642" spans="1:13" s="503" customFormat="1" ht="51">
      <c r="A5642" s="693">
        <v>2</v>
      </c>
      <c r="B5642" s="693" t="s">
        <v>4523</v>
      </c>
      <c r="C5642" s="693" t="s">
        <v>1549</v>
      </c>
      <c r="D5642" s="693" t="s">
        <v>4524</v>
      </c>
      <c r="E5642" s="693" t="s">
        <v>4525</v>
      </c>
      <c r="F5642" s="696">
        <v>1</v>
      </c>
      <c r="G5642" s="696"/>
      <c r="H5642" s="696"/>
      <c r="I5642" s="696">
        <v>6</v>
      </c>
      <c r="J5642" s="696"/>
      <c r="K5642" s="696"/>
      <c r="L5642" s="696"/>
      <c r="M5642" s="693" t="s">
        <v>4526</v>
      </c>
    </row>
    <row r="5643" spans="1:13" s="503" customFormat="1" ht="63.75">
      <c r="A5643" s="693">
        <v>3</v>
      </c>
      <c r="B5643" s="693" t="s">
        <v>4527</v>
      </c>
      <c r="C5643" s="693" t="s">
        <v>4528</v>
      </c>
      <c r="D5643" s="693" t="s">
        <v>4529</v>
      </c>
      <c r="E5643" s="693" t="s">
        <v>4530</v>
      </c>
      <c r="F5643" s="696">
        <v>1</v>
      </c>
      <c r="G5643" s="696"/>
      <c r="H5643" s="696">
        <v>3</v>
      </c>
      <c r="I5643" s="696">
        <v>3</v>
      </c>
      <c r="J5643" s="696"/>
      <c r="K5643" s="696"/>
      <c r="L5643" s="696"/>
      <c r="M5643" s="693" t="s">
        <v>4531</v>
      </c>
    </row>
    <row r="5644" spans="1:13" s="503" customFormat="1" ht="76.5">
      <c r="A5644" s="693">
        <v>4</v>
      </c>
      <c r="B5644" s="693" t="s">
        <v>4532</v>
      </c>
      <c r="C5644" s="693" t="s">
        <v>4004</v>
      </c>
      <c r="D5644" s="693" t="s">
        <v>4533</v>
      </c>
      <c r="E5644" s="693" t="s">
        <v>4534</v>
      </c>
      <c r="F5644" s="696">
        <v>1</v>
      </c>
      <c r="G5644" s="696"/>
      <c r="H5644" s="696">
        <v>3</v>
      </c>
      <c r="I5644" s="696"/>
      <c r="J5644" s="696"/>
      <c r="K5644" s="696"/>
      <c r="L5644" s="696"/>
      <c r="M5644" s="693" t="s">
        <v>4535</v>
      </c>
    </row>
    <row r="5645" spans="1:13" s="503" customFormat="1" ht="102">
      <c r="A5645" s="693">
        <v>5</v>
      </c>
      <c r="B5645" s="693" t="s">
        <v>4536</v>
      </c>
      <c r="C5645" s="693" t="s">
        <v>4537</v>
      </c>
      <c r="D5645" s="693" t="s">
        <v>4538</v>
      </c>
      <c r="E5645" s="693" t="s">
        <v>4539</v>
      </c>
      <c r="F5645" s="678">
        <v>15</v>
      </c>
      <c r="G5645" s="696"/>
      <c r="H5645" s="696">
        <v>500</v>
      </c>
      <c r="I5645" s="696">
        <v>500</v>
      </c>
      <c r="J5645" s="696"/>
      <c r="K5645" s="696"/>
      <c r="L5645" s="696"/>
      <c r="M5645" s="693" t="s">
        <v>4540</v>
      </c>
    </row>
    <row r="5646" spans="1:13" s="503" customFormat="1" ht="15">
      <c r="A5646" s="576"/>
      <c r="B5646" s="576"/>
      <c r="C5646" s="593" t="s">
        <v>6</v>
      </c>
      <c r="D5646" s="576"/>
      <c r="E5646" s="576"/>
      <c r="F5646" s="997">
        <f>SUM(F5641:F5645)</f>
        <v>42</v>
      </c>
      <c r="G5646" s="997">
        <f>SUM(G5641:G5645)</f>
        <v>0</v>
      </c>
      <c r="H5646" s="997">
        <f>SUM(H5641:H5645)</f>
        <v>518</v>
      </c>
      <c r="I5646" s="997">
        <f>SUM(I5641:I5645)</f>
        <v>521</v>
      </c>
      <c r="J5646" s="997"/>
      <c r="K5646" s="997"/>
      <c r="L5646" s="576"/>
      <c r="M5646" s="576"/>
    </row>
    <row r="5647" spans="1:13" s="503" customFormat="1" ht="15">
      <c r="A5647" s="748"/>
      <c r="B5647" s="748"/>
      <c r="C5647" s="748"/>
      <c r="D5647" s="748"/>
      <c r="E5647" s="748"/>
      <c r="F5647" s="748"/>
      <c r="G5647" s="748"/>
      <c r="H5647" s="748"/>
      <c r="I5647" s="748"/>
      <c r="J5647" s="748"/>
      <c r="K5647" s="748"/>
      <c r="L5647" s="748"/>
      <c r="M5647" s="748"/>
    </row>
    <row r="5648" spans="1:13" s="503" customFormat="1" ht="15">
      <c r="A5648" s="748"/>
      <c r="B5648" s="748"/>
      <c r="C5648" s="748"/>
      <c r="D5648" s="748"/>
      <c r="E5648" s="748"/>
      <c r="F5648" s="748"/>
      <c r="G5648" s="748"/>
      <c r="H5648" s="748"/>
      <c r="I5648" s="748"/>
      <c r="J5648" s="748"/>
      <c r="K5648" s="748"/>
      <c r="L5648" s="748"/>
      <c r="M5648" s="748"/>
    </row>
    <row r="5649" spans="1:13" s="503" customFormat="1" ht="15">
      <c r="A5649" s="748"/>
      <c r="B5649" s="748"/>
      <c r="C5649" s="748"/>
      <c r="D5649" s="748"/>
      <c r="E5649" s="748"/>
      <c r="F5649" s="748"/>
      <c r="G5649" s="748"/>
      <c r="H5649" s="748"/>
      <c r="I5649" s="748"/>
      <c r="J5649" s="748"/>
      <c r="K5649" s="748"/>
      <c r="L5649" s="748"/>
      <c r="M5649" s="748"/>
    </row>
    <row r="5650" spans="1:13" s="503" customFormat="1" ht="15">
      <c r="A5650" s="748"/>
      <c r="B5650" s="748"/>
      <c r="C5650" s="748"/>
      <c r="D5650" s="748"/>
      <c r="E5650" s="748"/>
      <c r="F5650" s="748"/>
      <c r="G5650" s="748"/>
      <c r="H5650" s="748"/>
      <c r="I5650" s="748"/>
      <c r="J5650" s="748"/>
      <c r="K5650" s="748"/>
      <c r="L5650" s="748"/>
      <c r="M5650" s="748"/>
    </row>
    <row r="5651" spans="1:13" s="503" customFormat="1" ht="15">
      <c r="A5651" s="748"/>
      <c r="B5651" s="748"/>
      <c r="C5651" s="748"/>
      <c r="D5651" s="748"/>
      <c r="E5651" s="748"/>
      <c r="F5651" s="748"/>
      <c r="G5651" s="748"/>
      <c r="H5651" s="748"/>
      <c r="I5651" s="748"/>
      <c r="J5651" s="748"/>
      <c r="K5651" s="748"/>
      <c r="L5651" s="748"/>
      <c r="M5651" s="748"/>
    </row>
    <row r="5652" spans="1:13" s="503" customFormat="1" ht="12.75" customHeight="1">
      <c r="A5652" s="1661" t="s">
        <v>907</v>
      </c>
      <c r="B5652" s="1661"/>
      <c r="C5652" s="1661"/>
      <c r="D5652" s="1661"/>
      <c r="E5652" s="1661"/>
      <c r="F5652" s="1661"/>
      <c r="G5652" s="1661"/>
      <c r="H5652" s="1661"/>
      <c r="I5652" s="1661"/>
      <c r="J5652" s="1661"/>
      <c r="K5652" s="1661"/>
      <c r="L5652" s="1661"/>
      <c r="M5652" s="1661"/>
    </row>
    <row r="5653" spans="1:13" s="503" customFormat="1" ht="13.5" customHeight="1">
      <c r="A5653" s="1661" t="s">
        <v>908</v>
      </c>
      <c r="B5653" s="1661"/>
      <c r="C5653" s="1661"/>
      <c r="D5653" s="1661"/>
      <c r="E5653" s="1661"/>
      <c r="F5653" s="1661"/>
      <c r="G5653" s="1661"/>
      <c r="H5653" s="1661"/>
      <c r="I5653" s="1661"/>
      <c r="J5653" s="1661"/>
      <c r="K5653" s="1661"/>
      <c r="L5653" s="1661"/>
      <c r="M5653" s="1661"/>
    </row>
    <row r="5654" spans="1:13" s="503" customFormat="1" ht="13.5" customHeight="1">
      <c r="A5654" s="1662" t="s">
        <v>1233</v>
      </c>
      <c r="B5654" s="1662"/>
      <c r="C5654" s="1662"/>
      <c r="D5654" s="1662"/>
      <c r="E5654" s="1662"/>
      <c r="F5654" s="1662"/>
      <c r="G5654" s="1662"/>
      <c r="H5654" s="1662"/>
      <c r="I5654" s="1662"/>
      <c r="J5654" s="1662"/>
      <c r="K5654" s="1662"/>
      <c r="L5654" s="1662"/>
      <c r="M5654" s="565"/>
    </row>
    <row r="5655" spans="1:13" s="503" customFormat="1" ht="11.25" customHeight="1">
      <c r="A5655" s="1663" t="s">
        <v>4541</v>
      </c>
      <c r="B5655" s="1663"/>
      <c r="C5655" s="1663"/>
      <c r="D5655" s="1663"/>
      <c r="E5655" s="1663"/>
      <c r="F5655" s="1663"/>
      <c r="G5655" s="1663"/>
      <c r="H5655" s="1663"/>
      <c r="I5655" s="1663"/>
      <c r="J5655" s="1663"/>
      <c r="K5655" s="1663"/>
      <c r="L5655" s="1663"/>
      <c r="M5655" s="565"/>
    </row>
    <row r="5656" spans="1:13" s="503" customFormat="1" ht="13.5" customHeight="1">
      <c r="A5656" s="1664" t="s">
        <v>4542</v>
      </c>
      <c r="B5656" s="1664"/>
      <c r="C5656" s="1664"/>
      <c r="D5656" s="1664"/>
      <c r="E5656" s="1664"/>
      <c r="F5656" s="1664"/>
      <c r="G5656" s="1664"/>
      <c r="H5656" s="1664"/>
      <c r="I5656" s="1664"/>
      <c r="J5656" s="1664"/>
      <c r="K5656" s="1664"/>
      <c r="L5656" s="1664"/>
      <c r="M5656" s="565"/>
    </row>
    <row r="5657" spans="1:13" s="503" customFormat="1" ht="15">
      <c r="A5657" s="620" t="s">
        <v>910</v>
      </c>
      <c r="B5657" s="621" t="s">
        <v>1029</v>
      </c>
      <c r="C5657" s="620" t="s">
        <v>1030</v>
      </c>
      <c r="D5657" s="620" t="s">
        <v>1030</v>
      </c>
      <c r="E5657" s="620" t="s">
        <v>1031</v>
      </c>
      <c r="F5657" s="1657" t="s">
        <v>1032</v>
      </c>
      <c r="G5657" s="1658"/>
      <c r="H5657" s="622" t="s">
        <v>1033</v>
      </c>
      <c r="I5657" s="623" t="s">
        <v>1034</v>
      </c>
      <c r="J5657" s="620" t="s">
        <v>1035</v>
      </c>
      <c r="K5657" s="620" t="s">
        <v>1036</v>
      </c>
      <c r="L5657" s="620" t="s">
        <v>1037</v>
      </c>
      <c r="M5657" s="624" t="s">
        <v>1038</v>
      </c>
    </row>
    <row r="5658" spans="1:13" s="503" customFormat="1" ht="15">
      <c r="A5658" s="625"/>
      <c r="B5658" s="626" t="s">
        <v>1039</v>
      </c>
      <c r="C5658" s="625" t="s">
        <v>1040</v>
      </c>
      <c r="D5658" s="625" t="s">
        <v>1041</v>
      </c>
      <c r="E5658" s="625" t="s">
        <v>1042</v>
      </c>
      <c r="F5658" s="1659" t="s">
        <v>1043</v>
      </c>
      <c r="G5658" s="1660"/>
      <c r="H5658" s="627" t="s">
        <v>1044</v>
      </c>
      <c r="I5658" s="625" t="s">
        <v>6</v>
      </c>
      <c r="J5658" s="628" t="s">
        <v>1045</v>
      </c>
      <c r="K5658" s="629" t="s">
        <v>1046</v>
      </c>
      <c r="L5658" s="625" t="s">
        <v>1047</v>
      </c>
      <c r="M5658" s="628" t="s">
        <v>1048</v>
      </c>
    </row>
    <row r="5659" spans="1:13" s="503" customFormat="1" ht="15">
      <c r="A5659" s="625"/>
      <c r="B5659" s="626" t="s">
        <v>1049</v>
      </c>
      <c r="C5659" s="625"/>
      <c r="D5659" s="625"/>
      <c r="E5659" s="625"/>
      <c r="F5659" s="630" t="s">
        <v>1050</v>
      </c>
      <c r="G5659" s="630" t="s">
        <v>1051</v>
      </c>
      <c r="H5659" s="631" t="s">
        <v>1052</v>
      </c>
      <c r="I5659" s="629" t="s">
        <v>1053</v>
      </c>
      <c r="J5659" s="625" t="s">
        <v>6</v>
      </c>
      <c r="K5659" s="629"/>
      <c r="L5659" s="625" t="s">
        <v>1054</v>
      </c>
      <c r="M5659" s="632"/>
    </row>
    <row r="5660" spans="1:13" s="503" customFormat="1" ht="15">
      <c r="A5660" s="625"/>
      <c r="B5660" s="626"/>
      <c r="C5660" s="625"/>
      <c r="D5660" s="625"/>
      <c r="E5660" s="625"/>
      <c r="F5660" s="633" t="s">
        <v>1055</v>
      </c>
      <c r="G5660" s="634" t="s">
        <v>1055</v>
      </c>
      <c r="H5660" s="628" t="s">
        <v>1056</v>
      </c>
      <c r="I5660" s="629" t="s">
        <v>1057</v>
      </c>
      <c r="J5660" s="625" t="s">
        <v>1058</v>
      </c>
      <c r="K5660" s="635"/>
      <c r="L5660" s="636" t="s">
        <v>1059</v>
      </c>
      <c r="M5660" s="632"/>
    </row>
    <row r="5661" spans="1:13" s="503" customFormat="1" ht="114.75">
      <c r="A5661" s="693">
        <v>1</v>
      </c>
      <c r="B5661" s="693" t="s">
        <v>4543</v>
      </c>
      <c r="C5661" s="693" t="s">
        <v>1830</v>
      </c>
      <c r="D5661" s="693" t="s">
        <v>4544</v>
      </c>
      <c r="E5661" s="693" t="s">
        <v>4545</v>
      </c>
      <c r="F5661" s="696">
        <v>3</v>
      </c>
      <c r="G5661" s="696"/>
      <c r="H5661" s="696"/>
      <c r="I5661" s="696">
        <v>3</v>
      </c>
      <c r="J5661" s="693"/>
      <c r="K5661" s="693"/>
      <c r="L5661" s="693"/>
      <c r="M5661" s="693" t="s">
        <v>4546</v>
      </c>
    </row>
    <row r="5662" spans="1:13" s="503" customFormat="1" ht="280.5">
      <c r="A5662" s="693">
        <v>2</v>
      </c>
      <c r="B5662" s="693" t="s">
        <v>4547</v>
      </c>
      <c r="C5662" s="693" t="s">
        <v>868</v>
      </c>
      <c r="D5662" s="693" t="s">
        <v>4548</v>
      </c>
      <c r="E5662" s="693" t="s">
        <v>4549</v>
      </c>
      <c r="F5662" s="696">
        <v>1</v>
      </c>
      <c r="G5662" s="696"/>
      <c r="H5662" s="696"/>
      <c r="I5662" s="696">
        <v>1</v>
      </c>
      <c r="J5662" s="693"/>
      <c r="K5662" s="693"/>
      <c r="L5662" s="693"/>
      <c r="M5662" s="693" t="s">
        <v>4550</v>
      </c>
    </row>
    <row r="5663" spans="1:13" s="503" customFormat="1" ht="15">
      <c r="A5663" s="731"/>
      <c r="B5663" s="731"/>
      <c r="C5663" s="731"/>
      <c r="D5663" s="731"/>
      <c r="E5663" s="731"/>
      <c r="F5663" s="855"/>
      <c r="G5663" s="855"/>
      <c r="H5663" s="855"/>
      <c r="I5663" s="855"/>
      <c r="J5663" s="731"/>
      <c r="K5663" s="731"/>
      <c r="L5663" s="731"/>
      <c r="M5663" s="731"/>
    </row>
    <row r="5664" spans="1:13" s="503" customFormat="1" ht="15">
      <c r="A5664" s="731"/>
      <c r="B5664" s="731"/>
      <c r="C5664" s="731"/>
      <c r="D5664" s="731"/>
      <c r="E5664" s="731"/>
      <c r="F5664" s="855"/>
      <c r="G5664" s="855"/>
      <c r="H5664" s="855"/>
      <c r="I5664" s="855"/>
      <c r="J5664" s="731"/>
      <c r="K5664" s="731"/>
      <c r="L5664" s="731"/>
      <c r="M5664" s="731"/>
    </row>
    <row r="5665" spans="1:13" s="503" customFormat="1" ht="15">
      <c r="A5665" s="731"/>
      <c r="B5665" s="731"/>
      <c r="C5665" s="731"/>
      <c r="D5665" s="731"/>
      <c r="E5665" s="731"/>
      <c r="F5665" s="855"/>
      <c r="G5665" s="855"/>
      <c r="H5665" s="855"/>
      <c r="I5665" s="855"/>
      <c r="J5665" s="731"/>
      <c r="K5665" s="731"/>
      <c r="L5665" s="731"/>
      <c r="M5665" s="731"/>
    </row>
    <row r="5666" spans="1:13" s="503" customFormat="1" ht="15">
      <c r="A5666" s="731"/>
      <c r="B5666" s="731"/>
      <c r="C5666" s="731"/>
      <c r="D5666" s="731"/>
      <c r="E5666" s="731"/>
      <c r="F5666" s="855"/>
      <c r="G5666" s="855"/>
      <c r="H5666" s="855"/>
      <c r="I5666" s="855"/>
      <c r="J5666" s="731"/>
      <c r="K5666" s="731"/>
      <c r="L5666" s="731"/>
      <c r="M5666" s="731"/>
    </row>
    <row r="5667" spans="1:13" s="503" customFormat="1" ht="15" customHeight="1">
      <c r="A5667" s="1661" t="s">
        <v>907</v>
      </c>
      <c r="B5667" s="1661"/>
      <c r="C5667" s="1661"/>
      <c r="D5667" s="1661"/>
      <c r="E5667" s="1661"/>
      <c r="F5667" s="1661"/>
      <c r="G5667" s="1661"/>
      <c r="H5667" s="1661"/>
      <c r="I5667" s="1661"/>
      <c r="J5667" s="1661"/>
      <c r="K5667" s="1661"/>
      <c r="L5667" s="1661"/>
      <c r="M5667" s="1661"/>
    </row>
    <row r="5668" spans="1:13" s="503" customFormat="1" ht="15" customHeight="1">
      <c r="A5668" s="1661" t="s">
        <v>908</v>
      </c>
      <c r="B5668" s="1661"/>
      <c r="C5668" s="1661"/>
      <c r="D5668" s="1661"/>
      <c r="E5668" s="1661"/>
      <c r="F5668" s="1661"/>
      <c r="G5668" s="1661"/>
      <c r="H5668" s="1661"/>
      <c r="I5668" s="1661"/>
      <c r="J5668" s="1661"/>
      <c r="K5668" s="1661"/>
      <c r="L5668" s="1661"/>
      <c r="M5668" s="1661"/>
    </row>
    <row r="5669" spans="1:13" s="503" customFormat="1" ht="15">
      <c r="A5669" s="1662" t="s">
        <v>1233</v>
      </c>
      <c r="B5669" s="1662"/>
      <c r="C5669" s="1662"/>
      <c r="D5669" s="1662"/>
      <c r="E5669" s="1662"/>
      <c r="F5669" s="1662"/>
      <c r="G5669" s="1662"/>
      <c r="H5669" s="1662"/>
      <c r="I5669" s="1662"/>
      <c r="J5669" s="1662"/>
      <c r="K5669" s="1662"/>
      <c r="L5669" s="1662"/>
      <c r="M5669" s="565"/>
    </row>
    <row r="5670" spans="1:13" s="503" customFormat="1" ht="15">
      <c r="A5670" s="1663" t="s">
        <v>4541</v>
      </c>
      <c r="B5670" s="1663"/>
      <c r="C5670" s="1663"/>
      <c r="D5670" s="1663"/>
      <c r="E5670" s="1663"/>
      <c r="F5670" s="1663"/>
      <c r="G5670" s="1663"/>
      <c r="H5670" s="1663"/>
      <c r="I5670" s="1663"/>
      <c r="J5670" s="1663"/>
      <c r="K5670" s="1663"/>
      <c r="L5670" s="1663"/>
      <c r="M5670" s="565"/>
    </row>
    <row r="5671" spans="1:13" s="503" customFormat="1" ht="15">
      <c r="A5671" s="1664" t="s">
        <v>4542</v>
      </c>
      <c r="B5671" s="1664"/>
      <c r="C5671" s="1664"/>
      <c r="D5671" s="1664"/>
      <c r="E5671" s="1664"/>
      <c r="F5671" s="1664"/>
      <c r="G5671" s="1664"/>
      <c r="H5671" s="1664"/>
      <c r="I5671" s="1664"/>
      <c r="J5671" s="1664"/>
      <c r="K5671" s="1664"/>
      <c r="L5671" s="1664"/>
      <c r="M5671" s="565"/>
    </row>
    <row r="5672" spans="1:13" s="503" customFormat="1" ht="15">
      <c r="A5672" s="620" t="s">
        <v>910</v>
      </c>
      <c r="B5672" s="621" t="s">
        <v>1029</v>
      </c>
      <c r="C5672" s="620" t="s">
        <v>1030</v>
      </c>
      <c r="D5672" s="620" t="s">
        <v>1030</v>
      </c>
      <c r="E5672" s="620" t="s">
        <v>1031</v>
      </c>
      <c r="F5672" s="1657" t="s">
        <v>1032</v>
      </c>
      <c r="G5672" s="1658"/>
      <c r="H5672" s="622" t="s">
        <v>1033</v>
      </c>
      <c r="I5672" s="623" t="s">
        <v>1034</v>
      </c>
      <c r="J5672" s="620" t="s">
        <v>1035</v>
      </c>
      <c r="K5672" s="620" t="s">
        <v>1036</v>
      </c>
      <c r="L5672" s="620" t="s">
        <v>1037</v>
      </c>
      <c r="M5672" s="624" t="s">
        <v>1038</v>
      </c>
    </row>
    <row r="5673" spans="1:13" s="503" customFormat="1" ht="15">
      <c r="A5673" s="625"/>
      <c r="B5673" s="626" t="s">
        <v>1039</v>
      </c>
      <c r="C5673" s="625" t="s">
        <v>1040</v>
      </c>
      <c r="D5673" s="625" t="s">
        <v>1041</v>
      </c>
      <c r="E5673" s="625" t="s">
        <v>1042</v>
      </c>
      <c r="F5673" s="1659" t="s">
        <v>1043</v>
      </c>
      <c r="G5673" s="1660"/>
      <c r="H5673" s="627" t="s">
        <v>1044</v>
      </c>
      <c r="I5673" s="625" t="s">
        <v>6</v>
      </c>
      <c r="J5673" s="628" t="s">
        <v>1045</v>
      </c>
      <c r="K5673" s="629" t="s">
        <v>1046</v>
      </c>
      <c r="L5673" s="625" t="s">
        <v>1047</v>
      </c>
      <c r="M5673" s="628" t="s">
        <v>1048</v>
      </c>
    </row>
    <row r="5674" spans="1:13" s="503" customFormat="1" ht="15">
      <c r="A5674" s="625"/>
      <c r="B5674" s="626" t="s">
        <v>1049</v>
      </c>
      <c r="C5674" s="625"/>
      <c r="D5674" s="625"/>
      <c r="E5674" s="625"/>
      <c r="F5674" s="630" t="s">
        <v>1050</v>
      </c>
      <c r="G5674" s="630" t="s">
        <v>1051</v>
      </c>
      <c r="H5674" s="631" t="s">
        <v>1052</v>
      </c>
      <c r="I5674" s="629" t="s">
        <v>1053</v>
      </c>
      <c r="J5674" s="625" t="s">
        <v>6</v>
      </c>
      <c r="K5674" s="629"/>
      <c r="L5674" s="625" t="s">
        <v>1054</v>
      </c>
      <c r="M5674" s="632"/>
    </row>
    <row r="5675" spans="1:13" s="503" customFormat="1" ht="15">
      <c r="A5675" s="625"/>
      <c r="B5675" s="626"/>
      <c r="C5675" s="625"/>
      <c r="D5675" s="625"/>
      <c r="E5675" s="625"/>
      <c r="F5675" s="633" t="s">
        <v>1055</v>
      </c>
      <c r="G5675" s="634" t="s">
        <v>1055</v>
      </c>
      <c r="H5675" s="628" t="s">
        <v>1056</v>
      </c>
      <c r="I5675" s="629" t="s">
        <v>1057</v>
      </c>
      <c r="J5675" s="625" t="s">
        <v>1058</v>
      </c>
      <c r="K5675" s="635"/>
      <c r="L5675" s="636" t="s">
        <v>1059</v>
      </c>
      <c r="M5675" s="632"/>
    </row>
    <row r="5676" spans="1:13" s="503" customFormat="1" ht="249.75" customHeight="1">
      <c r="A5676" s="739">
        <v>3</v>
      </c>
      <c r="B5676" s="739" t="s">
        <v>4551</v>
      </c>
      <c r="C5676" s="739" t="s">
        <v>4071</v>
      </c>
      <c r="D5676" s="739" t="s">
        <v>4552</v>
      </c>
      <c r="E5676" s="739" t="s">
        <v>4553</v>
      </c>
      <c r="F5676" s="902" t="s">
        <v>1077</v>
      </c>
      <c r="G5676" s="902"/>
      <c r="H5676" s="902"/>
      <c r="I5676" s="902">
        <v>1</v>
      </c>
      <c r="J5676" s="739"/>
      <c r="K5676" s="739"/>
      <c r="L5676" s="739"/>
      <c r="M5676" s="739" t="s">
        <v>4554</v>
      </c>
    </row>
    <row r="5677" spans="1:13" s="503" customFormat="1" ht="192.75" customHeight="1">
      <c r="A5677" s="743"/>
      <c r="B5677" s="743"/>
      <c r="C5677" s="743"/>
      <c r="D5677" s="743"/>
      <c r="E5677" s="743" t="s">
        <v>4555</v>
      </c>
      <c r="F5677" s="907"/>
      <c r="G5677" s="907"/>
      <c r="H5677" s="907"/>
      <c r="I5677" s="907"/>
      <c r="J5677" s="743"/>
      <c r="K5677" s="743"/>
      <c r="L5677" s="743"/>
      <c r="M5677" s="743"/>
    </row>
    <row r="5678" spans="1:13" s="503" customFormat="1" ht="15" customHeight="1">
      <c r="A5678" s="1661" t="s">
        <v>907</v>
      </c>
      <c r="B5678" s="1661"/>
      <c r="C5678" s="1661"/>
      <c r="D5678" s="1661"/>
      <c r="E5678" s="1661"/>
      <c r="F5678" s="1661"/>
      <c r="G5678" s="1661"/>
      <c r="H5678" s="1661"/>
      <c r="I5678" s="1661"/>
      <c r="J5678" s="1661"/>
      <c r="K5678" s="1661"/>
      <c r="L5678" s="1661"/>
      <c r="M5678" s="1661"/>
    </row>
    <row r="5679" spans="1:13" s="503" customFormat="1" ht="15" customHeight="1">
      <c r="A5679" s="1661" t="s">
        <v>908</v>
      </c>
      <c r="B5679" s="1661"/>
      <c r="C5679" s="1661"/>
      <c r="D5679" s="1661"/>
      <c r="E5679" s="1661"/>
      <c r="F5679" s="1661"/>
      <c r="G5679" s="1661"/>
      <c r="H5679" s="1661"/>
      <c r="I5679" s="1661"/>
      <c r="J5679" s="1661"/>
      <c r="K5679" s="1661"/>
      <c r="L5679" s="1661"/>
      <c r="M5679" s="1661"/>
    </row>
    <row r="5680" spans="1:13" s="503" customFormat="1" ht="15">
      <c r="A5680" s="1662" t="s">
        <v>1233</v>
      </c>
      <c r="B5680" s="1662"/>
      <c r="C5680" s="1662"/>
      <c r="D5680" s="1662"/>
      <c r="E5680" s="1662"/>
      <c r="F5680" s="1662"/>
      <c r="G5680" s="1662"/>
      <c r="H5680" s="1662"/>
      <c r="I5680" s="1662"/>
      <c r="J5680" s="1662"/>
      <c r="K5680" s="1662"/>
      <c r="L5680" s="1662"/>
      <c r="M5680" s="565"/>
    </row>
    <row r="5681" spans="1:13" s="503" customFormat="1" ht="15">
      <c r="A5681" s="1663" t="s">
        <v>4541</v>
      </c>
      <c r="B5681" s="1663"/>
      <c r="C5681" s="1663"/>
      <c r="D5681" s="1663"/>
      <c r="E5681" s="1663"/>
      <c r="F5681" s="1663"/>
      <c r="G5681" s="1663"/>
      <c r="H5681" s="1663"/>
      <c r="I5681" s="1663"/>
      <c r="J5681" s="1663"/>
      <c r="K5681" s="1663"/>
      <c r="L5681" s="1663"/>
      <c r="M5681" s="565"/>
    </row>
    <row r="5682" spans="1:13" s="503" customFormat="1" ht="15">
      <c r="A5682" s="1664" t="s">
        <v>4542</v>
      </c>
      <c r="B5682" s="1664"/>
      <c r="C5682" s="1664"/>
      <c r="D5682" s="1664"/>
      <c r="E5682" s="1664"/>
      <c r="F5682" s="1664"/>
      <c r="G5682" s="1664"/>
      <c r="H5682" s="1664"/>
      <c r="I5682" s="1664"/>
      <c r="J5682" s="1664"/>
      <c r="K5682" s="1664"/>
      <c r="L5682" s="1664"/>
      <c r="M5682" s="565"/>
    </row>
    <row r="5683" spans="1:13" s="503" customFormat="1" ht="15">
      <c r="A5683" s="620" t="s">
        <v>910</v>
      </c>
      <c r="B5683" s="621" t="s">
        <v>1029</v>
      </c>
      <c r="C5683" s="620" t="s">
        <v>1030</v>
      </c>
      <c r="D5683" s="620" t="s">
        <v>1030</v>
      </c>
      <c r="E5683" s="620" t="s">
        <v>1031</v>
      </c>
      <c r="F5683" s="1657" t="s">
        <v>1032</v>
      </c>
      <c r="G5683" s="1658"/>
      <c r="H5683" s="622" t="s">
        <v>1033</v>
      </c>
      <c r="I5683" s="623" t="s">
        <v>1034</v>
      </c>
      <c r="J5683" s="620" t="s">
        <v>1035</v>
      </c>
      <c r="K5683" s="620" t="s">
        <v>1036</v>
      </c>
      <c r="L5683" s="620" t="s">
        <v>1037</v>
      </c>
      <c r="M5683" s="624" t="s">
        <v>1038</v>
      </c>
    </row>
    <row r="5684" spans="1:13" s="503" customFormat="1" ht="15">
      <c r="A5684" s="625"/>
      <c r="B5684" s="626" t="s">
        <v>1039</v>
      </c>
      <c r="C5684" s="625" t="s">
        <v>1040</v>
      </c>
      <c r="D5684" s="625" t="s">
        <v>1041</v>
      </c>
      <c r="E5684" s="625" t="s">
        <v>1042</v>
      </c>
      <c r="F5684" s="1659" t="s">
        <v>1043</v>
      </c>
      <c r="G5684" s="1660"/>
      <c r="H5684" s="627" t="s">
        <v>1044</v>
      </c>
      <c r="I5684" s="625" t="s">
        <v>6</v>
      </c>
      <c r="J5684" s="628" t="s">
        <v>1045</v>
      </c>
      <c r="K5684" s="629" t="s">
        <v>1046</v>
      </c>
      <c r="L5684" s="625" t="s">
        <v>1047</v>
      </c>
      <c r="M5684" s="628" t="s">
        <v>1048</v>
      </c>
    </row>
    <row r="5685" spans="1:13" s="503" customFormat="1" ht="15">
      <c r="A5685" s="625"/>
      <c r="B5685" s="626" t="s">
        <v>1049</v>
      </c>
      <c r="C5685" s="625"/>
      <c r="D5685" s="625"/>
      <c r="E5685" s="625"/>
      <c r="F5685" s="630" t="s">
        <v>1050</v>
      </c>
      <c r="G5685" s="630" t="s">
        <v>1051</v>
      </c>
      <c r="H5685" s="631" t="s">
        <v>1052</v>
      </c>
      <c r="I5685" s="629" t="s">
        <v>1053</v>
      </c>
      <c r="J5685" s="625" t="s">
        <v>6</v>
      </c>
      <c r="K5685" s="629"/>
      <c r="L5685" s="625" t="s">
        <v>1054</v>
      </c>
      <c r="M5685" s="632"/>
    </row>
    <row r="5686" spans="1:13" s="503" customFormat="1" ht="15">
      <c r="A5686" s="670"/>
      <c r="B5686" s="967"/>
      <c r="C5686" s="670"/>
      <c r="D5686" s="670"/>
      <c r="E5686" s="670"/>
      <c r="F5686" s="1024" t="s">
        <v>1055</v>
      </c>
      <c r="G5686" s="1025" t="s">
        <v>1055</v>
      </c>
      <c r="H5686" s="671" t="s">
        <v>1056</v>
      </c>
      <c r="I5686" s="1026" t="s">
        <v>1057</v>
      </c>
      <c r="J5686" s="670" t="s">
        <v>1058</v>
      </c>
      <c r="K5686" s="1027"/>
      <c r="L5686" s="1028" t="s">
        <v>1059</v>
      </c>
      <c r="M5686" s="1029"/>
    </row>
    <row r="5687" spans="1:13" s="503" customFormat="1" ht="38.25">
      <c r="A5687" s="742"/>
      <c r="B5687" s="742"/>
      <c r="C5687" s="742"/>
      <c r="D5687" s="742"/>
      <c r="E5687" s="742" t="s">
        <v>4556</v>
      </c>
      <c r="F5687" s="1195"/>
      <c r="G5687" s="1195"/>
      <c r="H5687" s="1195"/>
      <c r="I5687" s="1195"/>
      <c r="J5687" s="742"/>
      <c r="K5687" s="742"/>
      <c r="L5687" s="742"/>
      <c r="M5687" s="742"/>
    </row>
    <row r="5688" spans="1:13" s="503" customFormat="1" ht="229.5">
      <c r="A5688" s="743"/>
      <c r="B5688" s="743"/>
      <c r="C5688" s="743"/>
      <c r="D5688" s="743"/>
      <c r="E5688" s="743" t="s">
        <v>4557</v>
      </c>
      <c r="F5688" s="907"/>
      <c r="G5688" s="907"/>
      <c r="H5688" s="907"/>
      <c r="I5688" s="907"/>
      <c r="J5688" s="743"/>
      <c r="K5688" s="743"/>
      <c r="L5688" s="743"/>
      <c r="M5688" s="743"/>
    </row>
    <row r="5689" spans="1:13" s="503" customFormat="1" ht="102">
      <c r="A5689" s="693">
        <v>4</v>
      </c>
      <c r="B5689" s="693"/>
      <c r="C5689" s="693" t="s">
        <v>868</v>
      </c>
      <c r="D5689" s="693" t="s">
        <v>4558</v>
      </c>
      <c r="E5689" s="693" t="s">
        <v>4559</v>
      </c>
      <c r="F5689" s="696">
        <v>1</v>
      </c>
      <c r="G5689" s="696"/>
      <c r="H5689" s="696"/>
      <c r="I5689" s="696">
        <v>4</v>
      </c>
      <c r="J5689" s="693"/>
      <c r="K5689" s="693"/>
      <c r="L5689" s="693"/>
      <c r="M5689" s="693" t="s">
        <v>4560</v>
      </c>
    </row>
    <row r="5690" spans="1:13" s="503" customFormat="1" ht="15">
      <c r="A5690" s="593"/>
      <c r="B5690" s="593"/>
      <c r="C5690" s="593" t="s">
        <v>6</v>
      </c>
      <c r="D5690" s="593"/>
      <c r="E5690" s="593"/>
      <c r="F5690" s="997">
        <f>SUM(F5661:F5689)</f>
        <v>5</v>
      </c>
      <c r="G5690" s="997">
        <f t="shared" ref="G5690:K5690" si="60">SUM(G5661:G5689)</f>
        <v>0</v>
      </c>
      <c r="H5690" s="997">
        <f t="shared" si="60"/>
        <v>0</v>
      </c>
      <c r="I5690" s="997">
        <f t="shared" si="60"/>
        <v>9</v>
      </c>
      <c r="J5690" s="997">
        <f t="shared" si="60"/>
        <v>0</v>
      </c>
      <c r="K5690" s="997">
        <f t="shared" si="60"/>
        <v>0</v>
      </c>
      <c r="L5690" s="593"/>
      <c r="M5690" s="593"/>
    </row>
    <row r="5691" spans="1:13" s="503" customFormat="1" ht="15">
      <c r="A5691" s="595"/>
      <c r="B5691" s="595"/>
      <c r="C5691" s="595"/>
      <c r="D5691" s="595"/>
      <c r="E5691" s="595"/>
      <c r="F5691" s="1011"/>
      <c r="G5691" s="1011"/>
      <c r="H5691" s="1011"/>
      <c r="I5691" s="1011"/>
      <c r="J5691" s="1011"/>
      <c r="K5691" s="1011"/>
      <c r="L5691" s="595"/>
      <c r="M5691" s="595"/>
    </row>
    <row r="5692" spans="1:13" s="503" customFormat="1" ht="15">
      <c r="A5692" s="595"/>
      <c r="B5692" s="595"/>
      <c r="C5692" s="595"/>
      <c r="D5692" s="595"/>
      <c r="E5692" s="595"/>
      <c r="F5692" s="1011"/>
      <c r="G5692" s="1011"/>
      <c r="H5692" s="1011"/>
      <c r="I5692" s="1011"/>
      <c r="J5692" s="1011"/>
      <c r="K5692" s="1011"/>
      <c r="L5692" s="595"/>
      <c r="M5692" s="595"/>
    </row>
    <row r="5693" spans="1:13" s="503" customFormat="1" ht="15">
      <c r="A5693" s="595"/>
      <c r="B5693" s="595"/>
      <c r="C5693" s="595"/>
      <c r="D5693" s="595"/>
      <c r="E5693" s="595"/>
      <c r="F5693" s="1011"/>
      <c r="G5693" s="1011"/>
      <c r="H5693" s="1011"/>
      <c r="I5693" s="1011"/>
      <c r="J5693" s="1011"/>
      <c r="K5693" s="1011"/>
      <c r="L5693" s="595"/>
      <c r="M5693" s="595"/>
    </row>
    <row r="5694" spans="1:13" s="503" customFormat="1" ht="18.75" customHeight="1">
      <c r="A5694" s="595"/>
      <c r="B5694" s="595"/>
      <c r="C5694" s="595"/>
      <c r="D5694" s="595"/>
      <c r="E5694" s="595"/>
      <c r="F5694" s="1011"/>
      <c r="G5694" s="1011"/>
      <c r="H5694" s="1011"/>
      <c r="I5694" s="1011"/>
      <c r="J5694" s="1011"/>
      <c r="K5694" s="1011"/>
      <c r="L5694" s="595"/>
      <c r="M5694" s="595"/>
    </row>
    <row r="5695" spans="1:13" s="503" customFormat="1" ht="15">
      <c r="A5695" s="1661" t="s">
        <v>907</v>
      </c>
      <c r="B5695" s="1661"/>
      <c r="C5695" s="1661"/>
      <c r="D5695" s="1661"/>
      <c r="E5695" s="1661"/>
      <c r="F5695" s="1661"/>
      <c r="G5695" s="1661"/>
      <c r="H5695" s="1661"/>
      <c r="I5695" s="1661"/>
      <c r="J5695" s="1661"/>
      <c r="K5695" s="1661"/>
      <c r="L5695" s="1661"/>
      <c r="M5695" s="565"/>
    </row>
    <row r="5696" spans="1:13" s="503" customFormat="1" ht="15">
      <c r="A5696" s="1661" t="s">
        <v>908</v>
      </c>
      <c r="B5696" s="1661"/>
      <c r="C5696" s="1661"/>
      <c r="D5696" s="1661"/>
      <c r="E5696" s="1661"/>
      <c r="F5696" s="1661"/>
      <c r="G5696" s="1661"/>
      <c r="H5696" s="1661"/>
      <c r="I5696" s="1661"/>
      <c r="J5696" s="1661"/>
      <c r="K5696" s="1661"/>
      <c r="L5696" s="1661"/>
      <c r="M5696" s="565"/>
    </row>
    <row r="5697" spans="1:13" s="503" customFormat="1" ht="15">
      <c r="A5697" s="1662" t="s">
        <v>2316</v>
      </c>
      <c r="B5697" s="1662"/>
      <c r="C5697" s="1662"/>
      <c r="D5697" s="1662"/>
      <c r="E5697" s="1662"/>
      <c r="F5697" s="1662"/>
      <c r="G5697" s="1662"/>
      <c r="H5697" s="1662"/>
      <c r="I5697" s="1662"/>
      <c r="J5697" s="1662"/>
      <c r="K5697" s="1662"/>
      <c r="L5697" s="1662"/>
      <c r="M5697" s="565"/>
    </row>
    <row r="5698" spans="1:13" s="503" customFormat="1" ht="15">
      <c r="A5698" s="1663" t="s">
        <v>4561</v>
      </c>
      <c r="B5698" s="1663"/>
      <c r="C5698" s="1663"/>
      <c r="D5698" s="1663"/>
      <c r="E5698" s="1663"/>
      <c r="F5698" s="1663"/>
      <c r="G5698" s="1663"/>
      <c r="H5698" s="1663"/>
      <c r="I5698" s="1663"/>
      <c r="J5698" s="1663"/>
      <c r="K5698" s="1663"/>
      <c r="L5698" s="1663"/>
      <c r="M5698" s="565"/>
    </row>
    <row r="5699" spans="1:13" s="503" customFormat="1" ht="15">
      <c r="A5699" s="1664" t="s">
        <v>4562</v>
      </c>
      <c r="B5699" s="1664"/>
      <c r="C5699" s="1664"/>
      <c r="D5699" s="1664"/>
      <c r="E5699" s="1664"/>
      <c r="F5699" s="1664"/>
      <c r="G5699" s="1664"/>
      <c r="H5699" s="1664"/>
      <c r="I5699" s="1664"/>
      <c r="J5699" s="1664"/>
      <c r="K5699" s="1664"/>
      <c r="L5699" s="1664"/>
      <c r="M5699" s="565"/>
    </row>
    <row r="5700" spans="1:13" s="503" customFormat="1" ht="15">
      <c r="A5700" s="620" t="s">
        <v>910</v>
      </c>
      <c r="B5700" s="621" t="s">
        <v>1029</v>
      </c>
      <c r="C5700" s="620" t="s">
        <v>1030</v>
      </c>
      <c r="D5700" s="620" t="s">
        <v>1030</v>
      </c>
      <c r="E5700" s="620" t="s">
        <v>1031</v>
      </c>
      <c r="F5700" s="1657" t="s">
        <v>1032</v>
      </c>
      <c r="G5700" s="1658"/>
      <c r="H5700" s="622" t="s">
        <v>1033</v>
      </c>
      <c r="I5700" s="623" t="s">
        <v>1034</v>
      </c>
      <c r="J5700" s="620" t="s">
        <v>1035</v>
      </c>
      <c r="K5700" s="620" t="s">
        <v>1036</v>
      </c>
      <c r="L5700" s="620" t="s">
        <v>1037</v>
      </c>
      <c r="M5700" s="624" t="s">
        <v>1038</v>
      </c>
    </row>
    <row r="5701" spans="1:13" s="503" customFormat="1" ht="15">
      <c r="A5701" s="625"/>
      <c r="B5701" s="626" t="s">
        <v>1039</v>
      </c>
      <c r="C5701" s="625" t="s">
        <v>1040</v>
      </c>
      <c r="D5701" s="625" t="s">
        <v>1041</v>
      </c>
      <c r="E5701" s="625" t="s">
        <v>1042</v>
      </c>
      <c r="F5701" s="1659" t="s">
        <v>1043</v>
      </c>
      <c r="G5701" s="1660"/>
      <c r="H5701" s="627" t="s">
        <v>1044</v>
      </c>
      <c r="I5701" s="625" t="s">
        <v>6</v>
      </c>
      <c r="J5701" s="628" t="s">
        <v>1045</v>
      </c>
      <c r="K5701" s="629" t="s">
        <v>1046</v>
      </c>
      <c r="L5701" s="625" t="s">
        <v>1047</v>
      </c>
      <c r="M5701" s="628" t="s">
        <v>1048</v>
      </c>
    </row>
    <row r="5702" spans="1:13" s="503" customFormat="1" ht="15">
      <c r="A5702" s="625"/>
      <c r="B5702" s="626" t="s">
        <v>1049</v>
      </c>
      <c r="C5702" s="625"/>
      <c r="D5702" s="625"/>
      <c r="E5702" s="625"/>
      <c r="F5702" s="630" t="s">
        <v>1050</v>
      </c>
      <c r="G5702" s="630" t="s">
        <v>1051</v>
      </c>
      <c r="H5702" s="631" t="s">
        <v>1052</v>
      </c>
      <c r="I5702" s="629" t="s">
        <v>1053</v>
      </c>
      <c r="J5702" s="625" t="s">
        <v>6</v>
      </c>
      <c r="K5702" s="629"/>
      <c r="L5702" s="625" t="s">
        <v>1054</v>
      </c>
      <c r="M5702" s="632"/>
    </row>
    <row r="5703" spans="1:13" s="503" customFormat="1" ht="15">
      <c r="A5703" s="625"/>
      <c r="B5703" s="626"/>
      <c r="C5703" s="625"/>
      <c r="D5703" s="625"/>
      <c r="E5703" s="625"/>
      <c r="F5703" s="633" t="s">
        <v>1055</v>
      </c>
      <c r="G5703" s="634" t="s">
        <v>1055</v>
      </c>
      <c r="H5703" s="628" t="s">
        <v>1056</v>
      </c>
      <c r="I5703" s="629" t="s">
        <v>1057</v>
      </c>
      <c r="J5703" s="625" t="s">
        <v>1058</v>
      </c>
      <c r="K5703" s="635"/>
      <c r="L5703" s="636" t="s">
        <v>1059</v>
      </c>
      <c r="M5703" s="632"/>
    </row>
    <row r="5704" spans="1:13" s="503" customFormat="1" ht="63.75">
      <c r="A5704" s="693">
        <v>1</v>
      </c>
      <c r="B5704" s="693" t="s">
        <v>4563</v>
      </c>
      <c r="C5704" s="693" t="s">
        <v>3059</v>
      </c>
      <c r="D5704" s="693" t="s">
        <v>4564</v>
      </c>
      <c r="E5704" s="693" t="s">
        <v>4565</v>
      </c>
      <c r="F5704" s="721">
        <v>6</v>
      </c>
      <c r="G5704" s="704"/>
      <c r="H5704" s="693"/>
      <c r="I5704" s="721">
        <v>4</v>
      </c>
      <c r="J5704" s="721"/>
      <c r="K5704" s="721">
        <v>12</v>
      </c>
      <c r="L5704" s="704" t="s">
        <v>1273</v>
      </c>
      <c r="M5704" s="693" t="s">
        <v>4566</v>
      </c>
    </row>
    <row r="5705" spans="1:13" s="503" customFormat="1" ht="63.75">
      <c r="A5705" s="693">
        <v>2</v>
      </c>
      <c r="B5705" s="693" t="s">
        <v>4567</v>
      </c>
      <c r="C5705" s="693" t="s">
        <v>3412</v>
      </c>
      <c r="D5705" s="693" t="s">
        <v>4568</v>
      </c>
      <c r="E5705" s="693" t="s">
        <v>4569</v>
      </c>
      <c r="F5705" s="721">
        <v>1</v>
      </c>
      <c r="G5705" s="704"/>
      <c r="H5705" s="693"/>
      <c r="I5705" s="721">
        <v>2.8</v>
      </c>
      <c r="J5705" s="721"/>
      <c r="K5705" s="721">
        <v>3.5</v>
      </c>
      <c r="L5705" s="704" t="s">
        <v>1273</v>
      </c>
      <c r="M5705" s="693" t="s">
        <v>4570</v>
      </c>
    </row>
    <row r="5706" spans="1:13" s="503" customFormat="1" ht="63.75">
      <c r="A5706" s="693">
        <v>3</v>
      </c>
      <c r="B5706" s="693" t="s">
        <v>4571</v>
      </c>
      <c r="C5706" s="693" t="s">
        <v>1276</v>
      </c>
      <c r="D5706" s="693" t="s">
        <v>4572</v>
      </c>
      <c r="E5706" s="693" t="s">
        <v>4573</v>
      </c>
      <c r="F5706" s="721">
        <v>0.5</v>
      </c>
      <c r="G5706" s="704"/>
      <c r="H5706" s="704"/>
      <c r="I5706" s="721">
        <v>2</v>
      </c>
      <c r="J5706" s="721"/>
      <c r="K5706" s="721">
        <v>4.5</v>
      </c>
      <c r="L5706" s="704" t="s">
        <v>1273</v>
      </c>
      <c r="M5706" s="693" t="s">
        <v>4574</v>
      </c>
    </row>
    <row r="5707" spans="1:13" s="503" customFormat="1" ht="15">
      <c r="A5707" s="576"/>
      <c r="B5707" s="1066"/>
      <c r="C5707" s="609" t="s">
        <v>6</v>
      </c>
      <c r="D5707" s="609"/>
      <c r="E5707" s="609"/>
      <c r="F5707" s="1452">
        <f t="shared" ref="F5707:L5707" si="61">SUM(F5704:F5706)</f>
        <v>7.5</v>
      </c>
      <c r="G5707" s="1452">
        <f t="shared" si="61"/>
        <v>0</v>
      </c>
      <c r="H5707" s="1452">
        <f t="shared" si="61"/>
        <v>0</v>
      </c>
      <c r="I5707" s="1452">
        <f t="shared" si="61"/>
        <v>8.8000000000000007</v>
      </c>
      <c r="J5707" s="1452">
        <f t="shared" si="61"/>
        <v>0</v>
      </c>
      <c r="K5707" s="1452">
        <f t="shared" si="61"/>
        <v>20</v>
      </c>
      <c r="L5707" s="1452">
        <f t="shared" si="61"/>
        <v>0</v>
      </c>
      <c r="M5707" s="576"/>
    </row>
    <row r="5708" spans="1:13" s="503" customFormat="1" ht="15">
      <c r="A5708" s="748"/>
      <c r="B5708" s="748"/>
      <c r="C5708" s="748"/>
      <c r="D5708" s="748"/>
      <c r="E5708" s="748"/>
      <c r="F5708" s="748"/>
      <c r="G5708" s="748"/>
      <c r="H5708" s="748"/>
      <c r="I5708" s="748"/>
      <c r="J5708" s="748"/>
      <c r="K5708" s="748"/>
      <c r="L5708" s="748"/>
      <c r="M5708" s="748"/>
    </row>
    <row r="5709" spans="1:13" s="503" customFormat="1" ht="15">
      <c r="A5709" s="748"/>
      <c r="B5709" s="748"/>
      <c r="C5709" s="748"/>
      <c r="D5709" s="748"/>
      <c r="E5709" s="748"/>
      <c r="F5709" s="748"/>
      <c r="G5709" s="748"/>
      <c r="H5709" s="748"/>
      <c r="I5709" s="748"/>
      <c r="J5709" s="748"/>
      <c r="K5709" s="748"/>
      <c r="L5709" s="748"/>
      <c r="M5709" s="748"/>
    </row>
    <row r="5710" spans="1:13" s="503" customFormat="1" ht="15">
      <c r="A5710" s="748"/>
      <c r="B5710" s="748"/>
      <c r="C5710" s="748"/>
      <c r="D5710" s="748"/>
      <c r="E5710" s="748"/>
      <c r="F5710" s="748"/>
      <c r="G5710" s="748"/>
      <c r="H5710" s="748"/>
      <c r="I5710" s="748"/>
      <c r="J5710" s="748"/>
      <c r="K5710" s="748"/>
      <c r="L5710" s="748"/>
      <c r="M5710" s="748"/>
    </row>
    <row r="5711" spans="1:13" s="503" customFormat="1" ht="15">
      <c r="A5711" s="748"/>
      <c r="B5711" s="748"/>
      <c r="C5711" s="748"/>
      <c r="D5711" s="748"/>
      <c r="E5711" s="748"/>
      <c r="F5711" s="748"/>
      <c r="G5711" s="748"/>
      <c r="H5711" s="748"/>
      <c r="I5711" s="748"/>
      <c r="J5711" s="748"/>
      <c r="K5711" s="748"/>
      <c r="L5711" s="748"/>
      <c r="M5711" s="748"/>
    </row>
    <row r="5712" spans="1:13" s="503" customFormat="1" ht="15">
      <c r="A5712" s="748"/>
      <c r="B5712" s="748"/>
      <c r="C5712" s="748"/>
      <c r="D5712" s="748"/>
      <c r="E5712" s="748"/>
      <c r="F5712" s="748"/>
      <c r="G5712" s="748"/>
      <c r="H5712" s="748"/>
      <c r="I5712" s="748"/>
      <c r="J5712" s="748"/>
      <c r="K5712" s="748"/>
      <c r="L5712" s="748"/>
      <c r="M5712" s="748"/>
    </row>
    <row r="5713" spans="1:13" s="503" customFormat="1" ht="15">
      <c r="A5713" s="748"/>
      <c r="B5713" s="748"/>
      <c r="C5713" s="748"/>
      <c r="D5713" s="748"/>
      <c r="E5713" s="748"/>
      <c r="F5713" s="748"/>
      <c r="G5713" s="748"/>
      <c r="H5713" s="748"/>
      <c r="I5713" s="748"/>
      <c r="J5713" s="748"/>
      <c r="K5713" s="748"/>
      <c r="L5713" s="748"/>
      <c r="M5713" s="748"/>
    </row>
    <row r="5714" spans="1:13" s="503" customFormat="1" ht="15">
      <c r="A5714" s="748"/>
      <c r="B5714" s="748"/>
      <c r="C5714" s="748"/>
      <c r="D5714" s="748"/>
      <c r="E5714" s="748"/>
      <c r="F5714" s="748"/>
      <c r="G5714" s="748"/>
      <c r="H5714" s="748"/>
      <c r="I5714" s="748"/>
      <c r="J5714" s="748"/>
      <c r="K5714" s="748"/>
      <c r="L5714" s="748"/>
      <c r="M5714" s="748"/>
    </row>
    <row r="5715" spans="1:13" s="503" customFormat="1" ht="15">
      <c r="A5715" s="748"/>
      <c r="B5715" s="748"/>
      <c r="C5715" s="748"/>
      <c r="D5715" s="748"/>
      <c r="E5715" s="748"/>
      <c r="F5715" s="748"/>
      <c r="G5715" s="748"/>
      <c r="H5715" s="748"/>
      <c r="I5715" s="748"/>
      <c r="J5715" s="748"/>
      <c r="K5715" s="748"/>
      <c r="L5715" s="748"/>
      <c r="M5715" s="748"/>
    </row>
    <row r="5716" spans="1:13" s="503" customFormat="1" ht="15">
      <c r="A5716" s="748"/>
      <c r="B5716" s="748"/>
      <c r="C5716" s="748"/>
      <c r="D5716" s="748"/>
      <c r="E5716" s="748"/>
      <c r="F5716" s="748"/>
      <c r="G5716" s="748"/>
      <c r="H5716" s="748"/>
      <c r="I5716" s="748"/>
      <c r="J5716" s="748"/>
      <c r="K5716" s="748"/>
      <c r="L5716" s="748"/>
      <c r="M5716" s="748"/>
    </row>
    <row r="5717" spans="1:13" s="503" customFormat="1" ht="15">
      <c r="A5717" s="748"/>
      <c r="B5717" s="748"/>
      <c r="C5717" s="748"/>
      <c r="D5717" s="748"/>
      <c r="E5717" s="748"/>
      <c r="F5717" s="748"/>
      <c r="G5717" s="748"/>
      <c r="H5717" s="748"/>
      <c r="I5717" s="748"/>
      <c r="J5717" s="748"/>
      <c r="K5717" s="748"/>
      <c r="L5717" s="748"/>
      <c r="M5717" s="748"/>
    </row>
    <row r="5718" spans="1:13" s="503" customFormat="1" ht="15">
      <c r="A5718" s="748"/>
      <c r="B5718" s="748"/>
      <c r="C5718" s="748"/>
      <c r="D5718" s="748"/>
      <c r="E5718" s="748"/>
      <c r="F5718" s="748"/>
      <c r="G5718" s="748"/>
      <c r="H5718" s="748"/>
      <c r="I5718" s="748"/>
      <c r="J5718" s="748"/>
      <c r="K5718" s="748"/>
      <c r="L5718" s="748"/>
      <c r="M5718" s="748"/>
    </row>
    <row r="5719" spans="1:13" s="503" customFormat="1" ht="15">
      <c r="A5719" s="748"/>
      <c r="B5719" s="748"/>
      <c r="C5719" s="748"/>
      <c r="D5719" s="748"/>
      <c r="E5719" s="748"/>
      <c r="F5719" s="748"/>
      <c r="G5719" s="748"/>
      <c r="H5719" s="748"/>
      <c r="I5719" s="748"/>
      <c r="J5719" s="748"/>
      <c r="K5719" s="748"/>
      <c r="L5719" s="748"/>
      <c r="M5719" s="748"/>
    </row>
    <row r="5720" spans="1:13" s="503" customFormat="1" ht="15">
      <c r="A5720" s="748"/>
      <c r="B5720" s="748"/>
      <c r="C5720" s="748"/>
      <c r="D5720" s="748"/>
      <c r="E5720" s="748"/>
      <c r="F5720" s="748"/>
      <c r="G5720" s="748"/>
      <c r="H5720" s="748"/>
      <c r="I5720" s="748"/>
      <c r="J5720" s="748"/>
      <c r="K5720" s="748"/>
      <c r="L5720" s="748"/>
      <c r="M5720" s="748"/>
    </row>
    <row r="5721" spans="1:13" s="503" customFormat="1" ht="15">
      <c r="A5721" s="748"/>
      <c r="B5721" s="748"/>
      <c r="C5721" s="748"/>
      <c r="D5721" s="748"/>
      <c r="E5721" s="748"/>
      <c r="F5721" s="748"/>
      <c r="G5721" s="748"/>
      <c r="H5721" s="748"/>
      <c r="I5721" s="748"/>
      <c r="J5721" s="748"/>
      <c r="K5721" s="748"/>
      <c r="L5721" s="748"/>
      <c r="M5721" s="748"/>
    </row>
    <row r="5722" spans="1:13" s="503" customFormat="1" ht="15">
      <c r="A5722" s="748"/>
      <c r="B5722" s="748"/>
      <c r="C5722" s="748"/>
      <c r="D5722" s="748"/>
      <c r="E5722" s="748"/>
      <c r="F5722" s="748"/>
      <c r="G5722" s="748"/>
      <c r="H5722" s="748"/>
      <c r="I5722" s="748"/>
      <c r="J5722" s="748"/>
      <c r="K5722" s="748"/>
      <c r="L5722" s="748"/>
      <c r="M5722" s="748"/>
    </row>
    <row r="5723" spans="1:13" s="503" customFormat="1" ht="15">
      <c r="A5723" s="748"/>
      <c r="B5723" s="748"/>
      <c r="C5723" s="748"/>
      <c r="D5723" s="748"/>
      <c r="E5723" s="748"/>
      <c r="F5723" s="748"/>
      <c r="G5723" s="748"/>
      <c r="H5723" s="748"/>
      <c r="I5723" s="748"/>
      <c r="J5723" s="748"/>
      <c r="K5723" s="748"/>
      <c r="L5723" s="748"/>
      <c r="M5723" s="748"/>
    </row>
    <row r="5724" spans="1:13" s="503" customFormat="1" ht="15">
      <c r="A5724" s="1661" t="s">
        <v>907</v>
      </c>
      <c r="B5724" s="1661"/>
      <c r="C5724" s="1661"/>
      <c r="D5724" s="1661"/>
      <c r="E5724" s="1661"/>
      <c r="F5724" s="1661"/>
      <c r="G5724" s="1661"/>
      <c r="H5724" s="1661"/>
      <c r="I5724" s="1661"/>
      <c r="J5724" s="1661"/>
      <c r="K5724" s="1661"/>
      <c r="L5724" s="1661"/>
      <c r="M5724" s="565"/>
    </row>
    <row r="5725" spans="1:13" s="503" customFormat="1" ht="15">
      <c r="A5725" s="1661" t="s">
        <v>908</v>
      </c>
      <c r="B5725" s="1661"/>
      <c r="C5725" s="1661"/>
      <c r="D5725" s="1661"/>
      <c r="E5725" s="1661"/>
      <c r="F5725" s="1661"/>
      <c r="G5725" s="1661"/>
      <c r="H5725" s="1661"/>
      <c r="I5725" s="1661"/>
      <c r="J5725" s="1661"/>
      <c r="K5725" s="1661"/>
      <c r="L5725" s="1661"/>
      <c r="M5725" s="565"/>
    </row>
    <row r="5726" spans="1:13" s="503" customFormat="1" ht="15">
      <c r="A5726" s="1662" t="s">
        <v>1233</v>
      </c>
      <c r="B5726" s="1662"/>
      <c r="C5726" s="1662"/>
      <c r="D5726" s="1662"/>
      <c r="E5726" s="1662"/>
      <c r="F5726" s="1662"/>
      <c r="G5726" s="1662"/>
      <c r="H5726" s="1662"/>
      <c r="I5726" s="1662"/>
      <c r="J5726" s="1662"/>
      <c r="K5726" s="1662"/>
      <c r="L5726" s="1662"/>
      <c r="M5726" s="565"/>
    </row>
    <row r="5727" spans="1:13" s="503" customFormat="1" ht="15">
      <c r="A5727" s="1663" t="s">
        <v>4575</v>
      </c>
      <c r="B5727" s="1663"/>
      <c r="C5727" s="1663"/>
      <c r="D5727" s="1663"/>
      <c r="E5727" s="1663"/>
      <c r="F5727" s="1663"/>
      <c r="G5727" s="1663"/>
      <c r="H5727" s="1663"/>
      <c r="I5727" s="1663"/>
      <c r="J5727" s="1663"/>
      <c r="K5727" s="1663"/>
      <c r="L5727" s="1663"/>
      <c r="M5727" s="565"/>
    </row>
    <row r="5728" spans="1:13" s="503" customFormat="1" ht="15">
      <c r="A5728" s="1664" t="s">
        <v>4576</v>
      </c>
      <c r="B5728" s="1664"/>
      <c r="C5728" s="1664"/>
      <c r="D5728" s="1664"/>
      <c r="E5728" s="1664"/>
      <c r="F5728" s="1664"/>
      <c r="G5728" s="1664"/>
      <c r="H5728" s="1664"/>
      <c r="I5728" s="1664"/>
      <c r="J5728" s="1664"/>
      <c r="K5728" s="1664"/>
      <c r="L5728" s="1664"/>
      <c r="M5728" s="565"/>
    </row>
    <row r="5729" spans="1:13" s="503" customFormat="1" ht="15">
      <c r="A5729" s="620" t="s">
        <v>910</v>
      </c>
      <c r="B5729" s="621" t="s">
        <v>1029</v>
      </c>
      <c r="C5729" s="620" t="s">
        <v>1030</v>
      </c>
      <c r="D5729" s="620" t="s">
        <v>1030</v>
      </c>
      <c r="E5729" s="620" t="s">
        <v>1031</v>
      </c>
      <c r="F5729" s="1657" t="s">
        <v>1032</v>
      </c>
      <c r="G5729" s="1658"/>
      <c r="H5729" s="622" t="s">
        <v>1033</v>
      </c>
      <c r="I5729" s="623" t="s">
        <v>1034</v>
      </c>
      <c r="J5729" s="620" t="s">
        <v>1035</v>
      </c>
      <c r="K5729" s="620" t="s">
        <v>1036</v>
      </c>
      <c r="L5729" s="620" t="s">
        <v>1037</v>
      </c>
      <c r="M5729" s="624" t="s">
        <v>1038</v>
      </c>
    </row>
    <row r="5730" spans="1:13" s="503" customFormat="1" ht="15">
      <c r="A5730" s="625"/>
      <c r="B5730" s="626" t="s">
        <v>1039</v>
      </c>
      <c r="C5730" s="625" t="s">
        <v>1040</v>
      </c>
      <c r="D5730" s="625" t="s">
        <v>1041</v>
      </c>
      <c r="E5730" s="625" t="s">
        <v>1042</v>
      </c>
      <c r="F5730" s="1659" t="s">
        <v>1043</v>
      </c>
      <c r="G5730" s="1660"/>
      <c r="H5730" s="627" t="s">
        <v>1044</v>
      </c>
      <c r="I5730" s="625" t="s">
        <v>6</v>
      </c>
      <c r="J5730" s="628" t="s">
        <v>1045</v>
      </c>
      <c r="K5730" s="629" t="s">
        <v>1046</v>
      </c>
      <c r="L5730" s="625" t="s">
        <v>1047</v>
      </c>
      <c r="M5730" s="628" t="s">
        <v>1048</v>
      </c>
    </row>
    <row r="5731" spans="1:13" s="503" customFormat="1" ht="15">
      <c r="A5731" s="625"/>
      <c r="B5731" s="626" t="s">
        <v>1049</v>
      </c>
      <c r="C5731" s="625"/>
      <c r="D5731" s="625"/>
      <c r="E5731" s="625"/>
      <c r="F5731" s="630" t="s">
        <v>1050</v>
      </c>
      <c r="G5731" s="630" t="s">
        <v>1051</v>
      </c>
      <c r="H5731" s="631" t="s">
        <v>1052</v>
      </c>
      <c r="I5731" s="629" t="s">
        <v>1053</v>
      </c>
      <c r="J5731" s="625" t="s">
        <v>6</v>
      </c>
      <c r="K5731" s="629"/>
      <c r="L5731" s="625" t="s">
        <v>1054</v>
      </c>
      <c r="M5731" s="632"/>
    </row>
    <row r="5732" spans="1:13" s="503" customFormat="1" ht="15">
      <c r="A5732" s="625"/>
      <c r="B5732" s="626"/>
      <c r="C5732" s="625"/>
      <c r="D5732" s="625"/>
      <c r="E5732" s="625"/>
      <c r="F5732" s="633" t="s">
        <v>1055</v>
      </c>
      <c r="G5732" s="634" t="s">
        <v>1055</v>
      </c>
      <c r="H5732" s="628" t="s">
        <v>1056</v>
      </c>
      <c r="I5732" s="629" t="s">
        <v>1057</v>
      </c>
      <c r="J5732" s="625" t="s">
        <v>1058</v>
      </c>
      <c r="K5732" s="635"/>
      <c r="L5732" s="636" t="s">
        <v>1059</v>
      </c>
      <c r="M5732" s="632"/>
    </row>
    <row r="5733" spans="1:13" s="503" customFormat="1" ht="89.25">
      <c r="A5733" s="694">
        <v>1</v>
      </c>
      <c r="B5733" s="693" t="s">
        <v>4577</v>
      </c>
      <c r="C5733" s="694" t="s">
        <v>4578</v>
      </c>
      <c r="D5733" s="694" t="s">
        <v>4579</v>
      </c>
      <c r="E5733" s="695" t="s">
        <v>4580</v>
      </c>
      <c r="F5733" s="821">
        <v>6</v>
      </c>
      <c r="G5733" s="1014" t="s">
        <v>1273</v>
      </c>
      <c r="H5733" s="1014" t="s">
        <v>1273</v>
      </c>
      <c r="I5733" s="1014">
        <v>10</v>
      </c>
      <c r="J5733" s="1014">
        <v>10</v>
      </c>
      <c r="K5733" s="1014">
        <v>10</v>
      </c>
      <c r="L5733" s="694" t="s">
        <v>1273</v>
      </c>
      <c r="M5733" s="694" t="s">
        <v>4581</v>
      </c>
    </row>
    <row r="5734" spans="1:13" s="503" customFormat="1" ht="63.75">
      <c r="A5734" s="694">
        <v>2</v>
      </c>
      <c r="B5734" s="705" t="s">
        <v>4582</v>
      </c>
      <c r="C5734" s="694" t="s">
        <v>4583</v>
      </c>
      <c r="D5734" s="694" t="s">
        <v>4584</v>
      </c>
      <c r="E5734" s="694" t="s">
        <v>4585</v>
      </c>
      <c r="F5734" s="821">
        <v>0.5</v>
      </c>
      <c r="G5734" s="1014" t="s">
        <v>1273</v>
      </c>
      <c r="H5734" s="1014" t="s">
        <v>1273</v>
      </c>
      <c r="I5734" s="1014">
        <v>0.5</v>
      </c>
      <c r="J5734" s="1014">
        <v>0.5</v>
      </c>
      <c r="K5734" s="1014" t="s">
        <v>1273</v>
      </c>
      <c r="L5734" s="694" t="s">
        <v>1273</v>
      </c>
      <c r="M5734" s="694" t="s">
        <v>4586</v>
      </c>
    </row>
    <row r="5735" spans="1:13" s="503" customFormat="1" ht="76.5">
      <c r="A5735" s="694">
        <v>3</v>
      </c>
      <c r="B5735" s="1453" t="s">
        <v>4587</v>
      </c>
      <c r="C5735" s="694" t="s">
        <v>4390</v>
      </c>
      <c r="D5735" s="694" t="s">
        <v>4588</v>
      </c>
      <c r="E5735" s="694" t="s">
        <v>4589</v>
      </c>
      <c r="F5735" s="821">
        <v>0.5</v>
      </c>
      <c r="G5735" s="1014" t="s">
        <v>1273</v>
      </c>
      <c r="H5735" s="1014" t="s">
        <v>1273</v>
      </c>
      <c r="I5735" s="1014">
        <v>0.5</v>
      </c>
      <c r="J5735" s="1014">
        <v>0.5</v>
      </c>
      <c r="K5735" s="1014" t="s">
        <v>1273</v>
      </c>
      <c r="L5735" s="694" t="s">
        <v>1273</v>
      </c>
      <c r="M5735" s="694" t="s">
        <v>4590</v>
      </c>
    </row>
    <row r="5736" spans="1:13" s="503" customFormat="1" ht="15">
      <c r="A5736" s="593"/>
      <c r="B5736" s="593"/>
      <c r="C5736" s="593" t="s">
        <v>6</v>
      </c>
      <c r="D5736" s="593"/>
      <c r="E5736" s="593"/>
      <c r="F5736" s="997">
        <f t="shared" ref="F5736:K5736" si="62">SUM(F5733:F5735)</f>
        <v>7</v>
      </c>
      <c r="G5736" s="997">
        <f t="shared" si="62"/>
        <v>0</v>
      </c>
      <c r="H5736" s="997">
        <f t="shared" si="62"/>
        <v>0</v>
      </c>
      <c r="I5736" s="997">
        <f t="shared" si="62"/>
        <v>11</v>
      </c>
      <c r="J5736" s="997">
        <f t="shared" si="62"/>
        <v>11</v>
      </c>
      <c r="K5736" s="997">
        <f t="shared" si="62"/>
        <v>10</v>
      </c>
      <c r="L5736" s="593"/>
      <c r="M5736" s="593"/>
    </row>
    <row r="5737" spans="1:13" s="503" customFormat="1" ht="15">
      <c r="A5737" s="748"/>
      <c r="B5737" s="748"/>
      <c r="C5737" s="748"/>
      <c r="D5737" s="748"/>
      <c r="E5737" s="748"/>
      <c r="F5737" s="748"/>
      <c r="G5737" s="748"/>
      <c r="H5737" s="748"/>
      <c r="I5737" s="748"/>
      <c r="J5737" s="748"/>
      <c r="K5737" s="748"/>
      <c r="L5737" s="748"/>
      <c r="M5737" s="748"/>
    </row>
    <row r="5738" spans="1:13" s="503" customFormat="1" ht="15">
      <c r="A5738" s="748"/>
      <c r="B5738" s="748"/>
      <c r="C5738" s="748"/>
      <c r="D5738" s="748"/>
      <c r="E5738" s="748"/>
      <c r="F5738" s="748"/>
      <c r="G5738" s="748"/>
      <c r="H5738" s="748"/>
      <c r="I5738" s="748"/>
      <c r="J5738" s="748"/>
      <c r="K5738" s="748"/>
      <c r="L5738" s="748"/>
      <c r="M5738" s="748"/>
    </row>
    <row r="5739" spans="1:13" s="503" customFormat="1" ht="15">
      <c r="A5739" s="748"/>
      <c r="B5739" s="748"/>
      <c r="C5739" s="748"/>
      <c r="D5739" s="748"/>
      <c r="E5739" s="748"/>
      <c r="F5739" s="748"/>
      <c r="G5739" s="748"/>
      <c r="H5739" s="748"/>
      <c r="I5739" s="748"/>
      <c r="J5739" s="748"/>
      <c r="K5739" s="748"/>
      <c r="L5739" s="748"/>
      <c r="M5739" s="748"/>
    </row>
    <row r="5740" spans="1:13" s="503" customFormat="1" ht="15">
      <c r="A5740" s="748"/>
      <c r="B5740" s="748"/>
      <c r="C5740" s="748"/>
      <c r="D5740" s="748"/>
      <c r="E5740" s="748"/>
      <c r="F5740" s="748"/>
      <c r="G5740" s="748"/>
      <c r="H5740" s="748"/>
      <c r="I5740" s="748"/>
      <c r="J5740" s="748"/>
      <c r="K5740" s="748"/>
      <c r="L5740" s="748"/>
      <c r="M5740" s="748"/>
    </row>
    <row r="5741" spans="1:13" s="503" customFormat="1" ht="15">
      <c r="A5741" s="748"/>
      <c r="B5741" s="748"/>
      <c r="C5741" s="748"/>
      <c r="D5741" s="748"/>
      <c r="E5741" s="748"/>
      <c r="F5741" s="748"/>
      <c r="G5741" s="748"/>
      <c r="H5741" s="748"/>
      <c r="I5741" s="748"/>
      <c r="J5741" s="748"/>
      <c r="K5741" s="748"/>
      <c r="L5741" s="748"/>
      <c r="M5741" s="748"/>
    </row>
    <row r="5742" spans="1:13" s="503" customFormat="1" ht="15">
      <c r="A5742" s="748"/>
      <c r="B5742" s="748"/>
      <c r="C5742" s="748"/>
      <c r="D5742" s="748"/>
      <c r="E5742" s="748"/>
      <c r="F5742" s="748"/>
      <c r="G5742" s="748"/>
      <c r="H5742" s="748"/>
      <c r="I5742" s="748"/>
      <c r="J5742" s="748"/>
      <c r="K5742" s="748"/>
      <c r="L5742" s="748"/>
      <c r="M5742" s="748"/>
    </row>
    <row r="5743" spans="1:13" s="503" customFormat="1" ht="15">
      <c r="A5743" s="748"/>
      <c r="B5743" s="748"/>
      <c r="C5743" s="748"/>
      <c r="D5743" s="748"/>
      <c r="E5743" s="748"/>
      <c r="F5743" s="748"/>
      <c r="G5743" s="748"/>
      <c r="H5743" s="748"/>
      <c r="I5743" s="748"/>
      <c r="J5743" s="748"/>
      <c r="K5743" s="748"/>
      <c r="L5743" s="748"/>
      <c r="M5743" s="748"/>
    </row>
    <row r="5744" spans="1:13" s="503" customFormat="1" ht="15">
      <c r="A5744" s="748"/>
      <c r="B5744" s="748"/>
      <c r="C5744" s="748"/>
      <c r="D5744" s="748"/>
      <c r="E5744" s="748"/>
      <c r="F5744" s="748"/>
      <c r="G5744" s="748"/>
      <c r="H5744" s="748"/>
      <c r="I5744" s="748"/>
      <c r="J5744" s="748"/>
      <c r="K5744" s="748"/>
      <c r="L5744" s="748"/>
      <c r="M5744" s="748"/>
    </row>
    <row r="5745" spans="1:13" s="503" customFormat="1" ht="15">
      <c r="A5745" s="725"/>
      <c r="B5745" s="725"/>
      <c r="C5745" s="725"/>
      <c r="D5745" s="725"/>
      <c r="E5745" s="725"/>
      <c r="F5745" s="725"/>
      <c r="G5745" s="725"/>
      <c r="H5745" s="725"/>
      <c r="I5745" s="725"/>
      <c r="J5745" s="725"/>
      <c r="K5745" s="725"/>
      <c r="L5745" s="725"/>
      <c r="M5745" s="725"/>
    </row>
    <row r="5746" spans="1:13" s="503" customFormat="1" ht="15">
      <c r="A5746" s="725"/>
      <c r="B5746" s="725"/>
      <c r="C5746" s="725"/>
      <c r="D5746" s="725"/>
      <c r="E5746" s="725"/>
      <c r="F5746" s="725"/>
      <c r="G5746" s="725"/>
      <c r="H5746" s="725"/>
      <c r="I5746" s="725"/>
      <c r="J5746" s="725"/>
      <c r="K5746" s="725"/>
      <c r="L5746" s="725"/>
      <c r="M5746" s="725"/>
    </row>
    <row r="5747" spans="1:13" s="503" customFormat="1" ht="15">
      <c r="A5747" s="725"/>
      <c r="B5747" s="725"/>
      <c r="C5747" s="725"/>
      <c r="D5747" s="725"/>
      <c r="E5747" s="725"/>
      <c r="F5747" s="725"/>
      <c r="G5747" s="725"/>
      <c r="H5747" s="725"/>
      <c r="I5747" s="725"/>
      <c r="J5747" s="725"/>
      <c r="K5747" s="725"/>
      <c r="L5747" s="725"/>
      <c r="M5747" s="725"/>
    </row>
    <row r="5748" spans="1:13" s="503" customFormat="1" ht="15">
      <c r="A5748" s="725"/>
      <c r="B5748" s="725"/>
      <c r="C5748" s="725"/>
      <c r="D5748" s="725"/>
      <c r="E5748" s="725"/>
      <c r="F5748" s="725"/>
      <c r="G5748" s="725"/>
      <c r="H5748" s="725"/>
      <c r="I5748" s="725"/>
      <c r="J5748" s="725"/>
      <c r="K5748" s="725"/>
      <c r="L5748" s="725"/>
      <c r="M5748" s="725"/>
    </row>
    <row r="5749" spans="1:13" s="503" customFormat="1" ht="15">
      <c r="A5749" s="725"/>
      <c r="B5749" s="725"/>
      <c r="C5749" s="725"/>
      <c r="D5749" s="725"/>
      <c r="E5749" s="725"/>
      <c r="F5749" s="725"/>
      <c r="G5749" s="725"/>
      <c r="H5749" s="725"/>
      <c r="I5749" s="725"/>
      <c r="J5749" s="725"/>
      <c r="K5749" s="725"/>
      <c r="L5749" s="725"/>
      <c r="M5749" s="725"/>
    </row>
    <row r="5750" spans="1:13" s="503" customFormat="1" ht="15" customHeight="1">
      <c r="A5750" s="1676" t="s">
        <v>907</v>
      </c>
      <c r="B5750" s="1676"/>
      <c r="C5750" s="1676"/>
      <c r="D5750" s="1676"/>
      <c r="E5750" s="1676"/>
      <c r="F5750" s="1676"/>
      <c r="G5750" s="1676"/>
      <c r="H5750" s="1676"/>
      <c r="I5750" s="1676"/>
      <c r="J5750" s="1676"/>
      <c r="K5750" s="1676"/>
      <c r="L5750" s="1676"/>
      <c r="M5750" s="1676"/>
    </row>
    <row r="5751" spans="1:13" s="503" customFormat="1" ht="15" customHeight="1">
      <c r="A5751" s="1661" t="s">
        <v>908</v>
      </c>
      <c r="B5751" s="1661"/>
      <c r="C5751" s="1661"/>
      <c r="D5751" s="1661"/>
      <c r="E5751" s="1661"/>
      <c r="F5751" s="1661"/>
      <c r="G5751" s="1661"/>
      <c r="H5751" s="1661"/>
      <c r="I5751" s="1661"/>
      <c r="J5751" s="1661"/>
      <c r="K5751" s="1661"/>
      <c r="L5751" s="1661"/>
      <c r="M5751" s="1661"/>
    </row>
    <row r="5752" spans="1:13" s="503" customFormat="1" ht="15">
      <c r="A5752" s="1662" t="s">
        <v>1233</v>
      </c>
      <c r="B5752" s="1662"/>
      <c r="C5752" s="1662"/>
      <c r="D5752" s="1662"/>
      <c r="E5752" s="1662"/>
      <c r="F5752" s="1662"/>
      <c r="G5752" s="1662"/>
      <c r="H5752" s="1662"/>
      <c r="I5752" s="1662"/>
      <c r="J5752" s="1662"/>
      <c r="K5752" s="1662"/>
      <c r="L5752" s="1662"/>
      <c r="M5752" s="565"/>
    </row>
    <row r="5753" spans="1:13" s="503" customFormat="1" ht="15">
      <c r="A5753" s="1663" t="s">
        <v>4591</v>
      </c>
      <c r="B5753" s="1663"/>
      <c r="C5753" s="1663"/>
      <c r="D5753" s="1663"/>
      <c r="E5753" s="1663"/>
      <c r="F5753" s="1663"/>
      <c r="G5753" s="1663"/>
      <c r="H5753" s="1663"/>
      <c r="I5753" s="1663"/>
      <c r="J5753" s="1663"/>
      <c r="K5753" s="1663"/>
      <c r="L5753" s="1663"/>
      <c r="M5753" s="565"/>
    </row>
    <row r="5754" spans="1:13" s="503" customFormat="1" ht="15">
      <c r="A5754" s="1664" t="s">
        <v>4592</v>
      </c>
      <c r="B5754" s="1664"/>
      <c r="C5754" s="1664"/>
      <c r="D5754" s="1664"/>
      <c r="E5754" s="1664"/>
      <c r="F5754" s="1664"/>
      <c r="G5754" s="1664"/>
      <c r="H5754" s="1664"/>
      <c r="I5754" s="1664"/>
      <c r="J5754" s="1664"/>
      <c r="K5754" s="1664"/>
      <c r="L5754" s="1664"/>
      <c r="M5754" s="565"/>
    </row>
    <row r="5755" spans="1:13" s="503" customFormat="1" ht="15">
      <c r="A5755" s="620" t="s">
        <v>910</v>
      </c>
      <c r="B5755" s="621" t="s">
        <v>1029</v>
      </c>
      <c r="C5755" s="620" t="s">
        <v>1030</v>
      </c>
      <c r="D5755" s="620" t="s">
        <v>1030</v>
      </c>
      <c r="E5755" s="620" t="s">
        <v>1031</v>
      </c>
      <c r="F5755" s="1657" t="s">
        <v>1032</v>
      </c>
      <c r="G5755" s="1658"/>
      <c r="H5755" s="622" t="s">
        <v>1033</v>
      </c>
      <c r="I5755" s="623" t="s">
        <v>1034</v>
      </c>
      <c r="J5755" s="620" t="s">
        <v>1035</v>
      </c>
      <c r="K5755" s="620" t="s">
        <v>1036</v>
      </c>
      <c r="L5755" s="620" t="s">
        <v>1037</v>
      </c>
      <c r="M5755" s="624" t="s">
        <v>1038</v>
      </c>
    </row>
    <row r="5756" spans="1:13" s="503" customFormat="1" ht="15">
      <c r="A5756" s="625"/>
      <c r="B5756" s="626" t="s">
        <v>1039</v>
      </c>
      <c r="C5756" s="625" t="s">
        <v>1040</v>
      </c>
      <c r="D5756" s="625" t="s">
        <v>1041</v>
      </c>
      <c r="E5756" s="625" t="s">
        <v>1042</v>
      </c>
      <c r="F5756" s="1659" t="s">
        <v>1043</v>
      </c>
      <c r="G5756" s="1660"/>
      <c r="H5756" s="627" t="s">
        <v>1044</v>
      </c>
      <c r="I5756" s="625" t="s">
        <v>6</v>
      </c>
      <c r="J5756" s="628" t="s">
        <v>1045</v>
      </c>
      <c r="K5756" s="629" t="s">
        <v>1046</v>
      </c>
      <c r="L5756" s="625" t="s">
        <v>1047</v>
      </c>
      <c r="M5756" s="628" t="s">
        <v>1048</v>
      </c>
    </row>
    <row r="5757" spans="1:13" s="503" customFormat="1" ht="15">
      <c r="A5757" s="625"/>
      <c r="B5757" s="626" t="s">
        <v>1049</v>
      </c>
      <c r="C5757" s="625"/>
      <c r="D5757" s="625"/>
      <c r="E5757" s="625"/>
      <c r="F5757" s="630" t="s">
        <v>1050</v>
      </c>
      <c r="G5757" s="630" t="s">
        <v>1051</v>
      </c>
      <c r="H5757" s="631" t="s">
        <v>1052</v>
      </c>
      <c r="I5757" s="629" t="s">
        <v>1053</v>
      </c>
      <c r="J5757" s="625" t="s">
        <v>6</v>
      </c>
      <c r="K5757" s="629"/>
      <c r="L5757" s="625" t="s">
        <v>1054</v>
      </c>
      <c r="M5757" s="632"/>
    </row>
    <row r="5758" spans="1:13" s="503" customFormat="1" ht="15">
      <c r="A5758" s="625"/>
      <c r="B5758" s="626"/>
      <c r="C5758" s="625"/>
      <c r="D5758" s="625"/>
      <c r="E5758" s="625"/>
      <c r="F5758" s="633" t="s">
        <v>1055</v>
      </c>
      <c r="G5758" s="634" t="s">
        <v>1055</v>
      </c>
      <c r="H5758" s="628" t="s">
        <v>1056</v>
      </c>
      <c r="I5758" s="629" t="s">
        <v>1057</v>
      </c>
      <c r="J5758" s="625" t="s">
        <v>1058</v>
      </c>
      <c r="K5758" s="635"/>
      <c r="L5758" s="636" t="s">
        <v>1059</v>
      </c>
      <c r="M5758" s="632"/>
    </row>
    <row r="5759" spans="1:13" s="503" customFormat="1" ht="255">
      <c r="A5759" s="1454">
        <v>1</v>
      </c>
      <c r="B5759" s="694" t="s">
        <v>4593</v>
      </c>
      <c r="C5759" s="694" t="s">
        <v>4594</v>
      </c>
      <c r="D5759" s="694" t="s">
        <v>4595</v>
      </c>
      <c r="E5759" s="694" t="s">
        <v>4596</v>
      </c>
      <c r="F5759" s="1090">
        <v>2</v>
      </c>
      <c r="G5759" s="1090"/>
      <c r="H5759" s="1090">
        <v>5</v>
      </c>
      <c r="I5759" s="1090">
        <v>8</v>
      </c>
      <c r="J5759" s="1090"/>
      <c r="K5759" s="1090">
        <v>3</v>
      </c>
      <c r="L5759" s="1454" t="s">
        <v>1273</v>
      </c>
      <c r="M5759" s="694" t="s">
        <v>4597</v>
      </c>
    </row>
    <row r="5760" spans="1:13" s="503" customFormat="1" ht="76.5">
      <c r="A5760" s="1034">
        <v>2</v>
      </c>
      <c r="B5760" s="694" t="s">
        <v>4598</v>
      </c>
      <c r="C5760" s="694" t="s">
        <v>4599</v>
      </c>
      <c r="D5760" s="694" t="s">
        <v>4600</v>
      </c>
      <c r="E5760" s="694" t="s">
        <v>4601</v>
      </c>
      <c r="F5760" s="1014">
        <v>5</v>
      </c>
      <c r="G5760" s="1090"/>
      <c r="H5760" s="1090">
        <v>30</v>
      </c>
      <c r="I5760" s="1090">
        <v>35</v>
      </c>
      <c r="J5760" s="1090"/>
      <c r="K5760" s="1090">
        <v>10</v>
      </c>
      <c r="L5760" s="1454" t="s">
        <v>1273</v>
      </c>
      <c r="M5760" s="694" t="s">
        <v>4602</v>
      </c>
    </row>
    <row r="5761" spans="1:13" s="503" customFormat="1" ht="15">
      <c r="A5761" s="1098"/>
      <c r="B5761" s="911"/>
      <c r="C5761" s="911"/>
      <c r="D5761" s="911"/>
      <c r="E5761" s="911"/>
      <c r="F5761" s="1223"/>
      <c r="G5761" s="1455"/>
      <c r="H5761" s="1455"/>
      <c r="I5761" s="1455"/>
      <c r="J5761" s="1455"/>
      <c r="K5761" s="1455"/>
      <c r="L5761" s="1456"/>
      <c r="M5761" s="911"/>
    </row>
    <row r="5762" spans="1:13" s="503" customFormat="1" ht="15">
      <c r="A5762" s="1098"/>
      <c r="B5762" s="911"/>
      <c r="C5762" s="911"/>
      <c r="D5762" s="911"/>
      <c r="E5762" s="911"/>
      <c r="F5762" s="1223"/>
      <c r="G5762" s="1455"/>
      <c r="H5762" s="1455"/>
      <c r="I5762" s="1455"/>
      <c r="J5762" s="1455"/>
      <c r="K5762" s="1455"/>
      <c r="L5762" s="1456"/>
      <c r="M5762" s="911"/>
    </row>
    <row r="5763" spans="1:13" s="503" customFormat="1" ht="15">
      <c r="A5763" s="1098"/>
      <c r="B5763" s="911"/>
      <c r="C5763" s="911"/>
      <c r="D5763" s="911"/>
      <c r="E5763" s="911"/>
      <c r="F5763" s="1223"/>
      <c r="G5763" s="1455"/>
      <c r="H5763" s="1455"/>
      <c r="I5763" s="1455"/>
      <c r="J5763" s="1455"/>
      <c r="K5763" s="1455"/>
      <c r="L5763" s="1456"/>
      <c r="M5763" s="911"/>
    </row>
    <row r="5764" spans="1:13" s="503" customFormat="1" ht="15">
      <c r="A5764" s="1098"/>
      <c r="B5764" s="911"/>
      <c r="C5764" s="911"/>
      <c r="D5764" s="911"/>
      <c r="E5764" s="911"/>
      <c r="F5764" s="1223"/>
      <c r="G5764" s="1455"/>
      <c r="H5764" s="1455"/>
      <c r="I5764" s="1455"/>
      <c r="J5764" s="1455"/>
      <c r="K5764" s="1455"/>
      <c r="L5764" s="1456"/>
      <c r="M5764" s="911"/>
    </row>
    <row r="5765" spans="1:13" s="503" customFormat="1" ht="15">
      <c r="A5765" s="1098"/>
      <c r="B5765" s="911"/>
      <c r="C5765" s="911"/>
      <c r="D5765" s="911"/>
      <c r="E5765" s="911"/>
      <c r="F5765" s="1223"/>
      <c r="G5765" s="1455"/>
      <c r="H5765" s="1455"/>
      <c r="I5765" s="1455"/>
      <c r="J5765" s="1455"/>
      <c r="K5765" s="1455"/>
      <c r="L5765" s="1456"/>
      <c r="M5765" s="911"/>
    </row>
    <row r="5766" spans="1:13" s="503" customFormat="1" ht="15">
      <c r="A5766" s="1098"/>
      <c r="B5766" s="911"/>
      <c r="C5766" s="911"/>
      <c r="D5766" s="911"/>
      <c r="E5766" s="911"/>
      <c r="F5766" s="1223"/>
      <c r="G5766" s="1455"/>
      <c r="H5766" s="1455"/>
      <c r="I5766" s="1455"/>
      <c r="J5766" s="1455"/>
      <c r="K5766" s="1455"/>
      <c r="L5766" s="1456"/>
      <c r="M5766" s="911"/>
    </row>
    <row r="5767" spans="1:13" s="503" customFormat="1" ht="15">
      <c r="A5767" s="1098"/>
      <c r="B5767" s="911"/>
      <c r="C5767" s="911"/>
      <c r="D5767" s="911"/>
      <c r="E5767" s="911"/>
      <c r="F5767" s="1223"/>
      <c r="G5767" s="1455"/>
      <c r="H5767" s="1455"/>
      <c r="I5767" s="1455"/>
      <c r="J5767" s="1455"/>
      <c r="K5767" s="1455"/>
      <c r="L5767" s="1456"/>
      <c r="M5767" s="911"/>
    </row>
    <row r="5768" spans="1:13" s="503" customFormat="1" ht="15">
      <c r="A5768" s="1098"/>
      <c r="B5768" s="911"/>
      <c r="C5768" s="911"/>
      <c r="D5768" s="911"/>
      <c r="E5768" s="911"/>
      <c r="F5768" s="1223"/>
      <c r="G5768" s="1455"/>
      <c r="H5768" s="1455"/>
      <c r="I5768" s="1455"/>
      <c r="J5768" s="1455"/>
      <c r="K5768" s="1455"/>
      <c r="L5768" s="1456"/>
      <c r="M5768" s="911"/>
    </row>
    <row r="5769" spans="1:13" s="503" customFormat="1" ht="15" customHeight="1">
      <c r="A5769" s="1676" t="s">
        <v>907</v>
      </c>
      <c r="B5769" s="1676"/>
      <c r="C5769" s="1676"/>
      <c r="D5769" s="1676"/>
      <c r="E5769" s="1676"/>
      <c r="F5769" s="1676"/>
      <c r="G5769" s="1676"/>
      <c r="H5769" s="1676"/>
      <c r="I5769" s="1676"/>
      <c r="J5769" s="1676"/>
      <c r="K5769" s="1676"/>
      <c r="L5769" s="1676"/>
      <c r="M5769" s="1676"/>
    </row>
    <row r="5770" spans="1:13" s="503" customFormat="1" ht="15" customHeight="1">
      <c r="A5770" s="1661" t="s">
        <v>908</v>
      </c>
      <c r="B5770" s="1661"/>
      <c r="C5770" s="1661"/>
      <c r="D5770" s="1661"/>
      <c r="E5770" s="1661"/>
      <c r="F5770" s="1661"/>
      <c r="G5770" s="1661"/>
      <c r="H5770" s="1661"/>
      <c r="I5770" s="1661"/>
      <c r="J5770" s="1661"/>
      <c r="K5770" s="1661"/>
      <c r="L5770" s="1661"/>
      <c r="M5770" s="1661"/>
    </row>
    <row r="5771" spans="1:13" s="503" customFormat="1" ht="15">
      <c r="A5771" s="1662" t="s">
        <v>1233</v>
      </c>
      <c r="B5771" s="1662"/>
      <c r="C5771" s="1662"/>
      <c r="D5771" s="1662"/>
      <c r="E5771" s="1662"/>
      <c r="F5771" s="1662"/>
      <c r="G5771" s="1662"/>
      <c r="H5771" s="1662"/>
      <c r="I5771" s="1662"/>
      <c r="J5771" s="1662"/>
      <c r="K5771" s="1662"/>
      <c r="L5771" s="1662"/>
      <c r="M5771" s="565"/>
    </row>
    <row r="5772" spans="1:13" s="503" customFormat="1" ht="15">
      <c r="A5772" s="1663" t="s">
        <v>4591</v>
      </c>
      <c r="B5772" s="1663"/>
      <c r="C5772" s="1663"/>
      <c r="D5772" s="1663"/>
      <c r="E5772" s="1663"/>
      <c r="F5772" s="1663"/>
      <c r="G5772" s="1663"/>
      <c r="H5772" s="1663"/>
      <c r="I5772" s="1663"/>
      <c r="J5772" s="1663"/>
      <c r="K5772" s="1663"/>
      <c r="L5772" s="1663"/>
      <c r="M5772" s="565"/>
    </row>
    <row r="5773" spans="1:13" s="503" customFormat="1" ht="15">
      <c r="A5773" s="1664" t="s">
        <v>4603</v>
      </c>
      <c r="B5773" s="1664"/>
      <c r="C5773" s="1664"/>
      <c r="D5773" s="1664"/>
      <c r="E5773" s="1664"/>
      <c r="F5773" s="1664"/>
      <c r="G5773" s="1664"/>
      <c r="H5773" s="1664"/>
      <c r="I5773" s="1664"/>
      <c r="J5773" s="1664"/>
      <c r="K5773" s="1664"/>
      <c r="L5773" s="1664"/>
      <c r="M5773" s="565"/>
    </row>
    <row r="5774" spans="1:13" s="503" customFormat="1" ht="15">
      <c r="A5774" s="620" t="s">
        <v>910</v>
      </c>
      <c r="B5774" s="621" t="s">
        <v>1029</v>
      </c>
      <c r="C5774" s="620" t="s">
        <v>1030</v>
      </c>
      <c r="D5774" s="620" t="s">
        <v>1030</v>
      </c>
      <c r="E5774" s="620" t="s">
        <v>1031</v>
      </c>
      <c r="F5774" s="1657" t="s">
        <v>1032</v>
      </c>
      <c r="G5774" s="1658"/>
      <c r="H5774" s="622" t="s">
        <v>1033</v>
      </c>
      <c r="I5774" s="623" t="s">
        <v>1034</v>
      </c>
      <c r="J5774" s="620" t="s">
        <v>1035</v>
      </c>
      <c r="K5774" s="620" t="s">
        <v>1036</v>
      </c>
      <c r="L5774" s="620" t="s">
        <v>1037</v>
      </c>
      <c r="M5774" s="624" t="s">
        <v>1038</v>
      </c>
    </row>
    <row r="5775" spans="1:13" s="503" customFormat="1" ht="15">
      <c r="A5775" s="625"/>
      <c r="B5775" s="626" t="s">
        <v>1039</v>
      </c>
      <c r="C5775" s="625" t="s">
        <v>1040</v>
      </c>
      <c r="D5775" s="625" t="s">
        <v>1041</v>
      </c>
      <c r="E5775" s="625" t="s">
        <v>1042</v>
      </c>
      <c r="F5775" s="1659" t="s">
        <v>1043</v>
      </c>
      <c r="G5775" s="1660"/>
      <c r="H5775" s="627" t="s">
        <v>1044</v>
      </c>
      <c r="I5775" s="625" t="s">
        <v>6</v>
      </c>
      <c r="J5775" s="628" t="s">
        <v>1045</v>
      </c>
      <c r="K5775" s="629" t="s">
        <v>1046</v>
      </c>
      <c r="L5775" s="625" t="s">
        <v>1047</v>
      </c>
      <c r="M5775" s="628" t="s">
        <v>1048</v>
      </c>
    </row>
    <row r="5776" spans="1:13" s="503" customFormat="1" ht="15">
      <c r="A5776" s="625"/>
      <c r="B5776" s="626" t="s">
        <v>1049</v>
      </c>
      <c r="C5776" s="625"/>
      <c r="D5776" s="625"/>
      <c r="E5776" s="625"/>
      <c r="F5776" s="630" t="s">
        <v>1050</v>
      </c>
      <c r="G5776" s="630" t="s">
        <v>1051</v>
      </c>
      <c r="H5776" s="631" t="s">
        <v>1052</v>
      </c>
      <c r="I5776" s="629" t="s">
        <v>1053</v>
      </c>
      <c r="J5776" s="625" t="s">
        <v>6</v>
      </c>
      <c r="K5776" s="629"/>
      <c r="L5776" s="625" t="s">
        <v>1054</v>
      </c>
      <c r="M5776" s="632"/>
    </row>
    <row r="5777" spans="1:13" s="503" customFormat="1" ht="15">
      <c r="A5777" s="625"/>
      <c r="B5777" s="626"/>
      <c r="C5777" s="625"/>
      <c r="D5777" s="625"/>
      <c r="E5777" s="625"/>
      <c r="F5777" s="633" t="s">
        <v>1055</v>
      </c>
      <c r="G5777" s="634" t="s">
        <v>1055</v>
      </c>
      <c r="H5777" s="628" t="s">
        <v>1056</v>
      </c>
      <c r="I5777" s="629" t="s">
        <v>1057</v>
      </c>
      <c r="J5777" s="625" t="s">
        <v>1058</v>
      </c>
      <c r="K5777" s="635"/>
      <c r="L5777" s="636" t="s">
        <v>1059</v>
      </c>
      <c r="M5777" s="632"/>
    </row>
    <row r="5778" spans="1:13" s="503" customFormat="1" ht="153">
      <c r="A5778" s="1034">
        <v>3</v>
      </c>
      <c r="B5778" s="694" t="s">
        <v>4604</v>
      </c>
      <c r="C5778" s="694" t="s">
        <v>2548</v>
      </c>
      <c r="D5778" s="694" t="s">
        <v>4605</v>
      </c>
      <c r="E5778" s="694" t="s">
        <v>4606</v>
      </c>
      <c r="F5778" s="1014">
        <v>6</v>
      </c>
      <c r="G5778" s="1014"/>
      <c r="H5778" s="1014"/>
      <c r="I5778" s="1090">
        <v>30</v>
      </c>
      <c r="J5778" s="1090"/>
      <c r="K5778" s="1090">
        <v>5</v>
      </c>
      <c r="L5778" s="1454" t="s">
        <v>1273</v>
      </c>
      <c r="M5778" s="694" t="s">
        <v>4607</v>
      </c>
    </row>
    <row r="5779" spans="1:13" s="503" customFormat="1" ht="51">
      <c r="A5779" s="1034">
        <v>4</v>
      </c>
      <c r="B5779" s="694" t="s">
        <v>4608</v>
      </c>
      <c r="C5779" s="694" t="s">
        <v>4609</v>
      </c>
      <c r="D5779" s="694" t="s">
        <v>4610</v>
      </c>
      <c r="E5779" s="694" t="s">
        <v>4611</v>
      </c>
      <c r="F5779" s="1014">
        <v>0.5</v>
      </c>
      <c r="G5779" s="1014"/>
      <c r="H5779" s="1090">
        <v>0.5</v>
      </c>
      <c r="I5779" s="1090">
        <v>2</v>
      </c>
      <c r="J5779" s="1090"/>
      <c r="K5779" s="1090">
        <v>5</v>
      </c>
      <c r="L5779" s="1454" t="s">
        <v>1273</v>
      </c>
      <c r="M5779" s="694" t="s">
        <v>4612</v>
      </c>
    </row>
    <row r="5780" spans="1:13" s="503" customFormat="1" ht="89.25">
      <c r="A5780" s="1034">
        <v>5</v>
      </c>
      <c r="B5780" s="694">
        <v>4</v>
      </c>
      <c r="C5780" s="694" t="s">
        <v>2254</v>
      </c>
      <c r="D5780" s="694" t="s">
        <v>4613</v>
      </c>
      <c r="E5780" s="694" t="s">
        <v>4614</v>
      </c>
      <c r="F5780" s="1014">
        <v>0.5</v>
      </c>
      <c r="G5780" s="1090"/>
      <c r="H5780" s="1090">
        <v>0.5</v>
      </c>
      <c r="I5780" s="1090">
        <v>4</v>
      </c>
      <c r="J5780" s="1090"/>
      <c r="K5780" s="1090">
        <v>0.5</v>
      </c>
      <c r="L5780" s="1454" t="s">
        <v>1273</v>
      </c>
      <c r="M5780" s="694" t="s">
        <v>4615</v>
      </c>
    </row>
    <row r="5781" spans="1:13" s="503" customFormat="1" ht="89.25">
      <c r="A5781" s="1034">
        <v>6</v>
      </c>
      <c r="B5781" s="694" t="s">
        <v>4477</v>
      </c>
      <c r="C5781" s="694" t="s">
        <v>4616</v>
      </c>
      <c r="D5781" s="694" t="s">
        <v>4617</v>
      </c>
      <c r="E5781" s="694" t="s">
        <v>4618</v>
      </c>
      <c r="F5781" s="1090">
        <v>2</v>
      </c>
      <c r="G5781" s="1090"/>
      <c r="H5781" s="1090">
        <v>10</v>
      </c>
      <c r="I5781" s="1090">
        <v>23</v>
      </c>
      <c r="J5781" s="1090"/>
      <c r="K5781" s="1090" t="s">
        <v>1273</v>
      </c>
      <c r="L5781" s="1454" t="s">
        <v>1273</v>
      </c>
      <c r="M5781" s="694" t="s">
        <v>4619</v>
      </c>
    </row>
    <row r="5782" spans="1:13" s="503" customFormat="1" ht="15.75" thickBot="1">
      <c r="A5782" s="1457"/>
      <c r="B5782" s="1457"/>
      <c r="C5782" s="1457" t="s">
        <v>6</v>
      </c>
      <c r="D5782" s="1457"/>
      <c r="E5782" s="1457"/>
      <c r="F5782" s="1458">
        <f>SUM(F5759:F5781)</f>
        <v>16</v>
      </c>
      <c r="G5782" s="1458"/>
      <c r="H5782" s="1458">
        <v>12</v>
      </c>
      <c r="I5782" s="1458">
        <v>60.5</v>
      </c>
      <c r="J5782" s="1458"/>
      <c r="K5782" s="1458">
        <v>10</v>
      </c>
      <c r="L5782" s="1459"/>
      <c r="M5782" s="1459"/>
    </row>
    <row r="5783" spans="1:13" s="503" customFormat="1" ht="15">
      <c r="A5783" s="689"/>
      <c r="B5783" s="689"/>
      <c r="C5783" s="689"/>
      <c r="D5783" s="689"/>
      <c r="E5783" s="689"/>
      <c r="F5783" s="727"/>
      <c r="G5783" s="727"/>
      <c r="H5783" s="727"/>
      <c r="I5783" s="727"/>
      <c r="J5783" s="727"/>
      <c r="K5783" s="727"/>
      <c r="L5783" s="1395"/>
      <c r="M5783" s="1395"/>
    </row>
    <row r="5784" spans="1:13" s="503" customFormat="1" ht="15">
      <c r="A5784" s="689"/>
      <c r="B5784" s="689"/>
      <c r="C5784" s="689"/>
      <c r="D5784" s="689"/>
      <c r="E5784" s="689"/>
      <c r="F5784" s="727"/>
      <c r="G5784" s="727"/>
      <c r="H5784" s="727"/>
      <c r="I5784" s="727"/>
      <c r="J5784" s="727"/>
      <c r="K5784" s="727"/>
      <c r="L5784" s="1395"/>
      <c r="M5784" s="1395"/>
    </row>
    <row r="5785" spans="1:13" s="503" customFormat="1" ht="15">
      <c r="A5785" s="689"/>
      <c r="B5785" s="689"/>
      <c r="C5785" s="689"/>
      <c r="D5785" s="689"/>
      <c r="E5785" s="689"/>
      <c r="F5785" s="727"/>
      <c r="G5785" s="727"/>
      <c r="H5785" s="727"/>
      <c r="I5785" s="727"/>
      <c r="J5785" s="727"/>
      <c r="K5785" s="727"/>
      <c r="L5785" s="1395"/>
      <c r="M5785" s="1395"/>
    </row>
    <row r="5786" spans="1:13" s="503" customFormat="1" ht="15" customHeight="1">
      <c r="A5786" s="1676" t="s">
        <v>907</v>
      </c>
      <c r="B5786" s="1676"/>
      <c r="C5786" s="1676"/>
      <c r="D5786" s="1676"/>
      <c r="E5786" s="1676"/>
      <c r="F5786" s="1676"/>
      <c r="G5786" s="1676"/>
      <c r="H5786" s="1676"/>
      <c r="I5786" s="1676"/>
      <c r="J5786" s="1676"/>
      <c r="K5786" s="1676"/>
      <c r="L5786" s="1676"/>
      <c r="M5786" s="1676"/>
    </row>
    <row r="5787" spans="1:13" s="503" customFormat="1" ht="15" customHeight="1">
      <c r="A5787" s="1676" t="s">
        <v>908</v>
      </c>
      <c r="B5787" s="1676"/>
      <c r="C5787" s="1676"/>
      <c r="D5787" s="1676"/>
      <c r="E5787" s="1676"/>
      <c r="F5787" s="1676"/>
      <c r="G5787" s="1676"/>
      <c r="H5787" s="1676"/>
      <c r="I5787" s="1676"/>
      <c r="J5787" s="1676"/>
      <c r="K5787" s="1676"/>
      <c r="L5787" s="1676"/>
      <c r="M5787" s="1676"/>
    </row>
    <row r="5788" spans="1:13" s="503" customFormat="1" ht="15">
      <c r="A5788" s="1662" t="s">
        <v>1233</v>
      </c>
      <c r="B5788" s="1662"/>
      <c r="C5788" s="1662"/>
      <c r="D5788" s="1662"/>
      <c r="E5788" s="1662"/>
      <c r="F5788" s="1662"/>
      <c r="G5788" s="1662"/>
      <c r="H5788" s="1662"/>
      <c r="I5788" s="1662"/>
      <c r="J5788" s="1662"/>
      <c r="K5788" s="1662"/>
      <c r="L5788" s="1662"/>
      <c r="M5788" s="1460"/>
    </row>
    <row r="5789" spans="1:13" s="503" customFormat="1" ht="15">
      <c r="A5789" s="1663" t="s">
        <v>4620</v>
      </c>
      <c r="B5789" s="1663"/>
      <c r="C5789" s="1663"/>
      <c r="D5789" s="1663"/>
      <c r="E5789" s="1663"/>
      <c r="F5789" s="1663"/>
      <c r="G5789" s="1663"/>
      <c r="H5789" s="1663"/>
      <c r="I5789" s="1663"/>
      <c r="J5789" s="1663"/>
      <c r="K5789" s="1663"/>
      <c r="L5789" s="1663"/>
      <c r="M5789" s="1460"/>
    </row>
    <row r="5790" spans="1:13" s="503" customFormat="1" ht="15">
      <c r="A5790" s="1664" t="s">
        <v>4621</v>
      </c>
      <c r="B5790" s="1664"/>
      <c r="C5790" s="1664"/>
      <c r="D5790" s="1664"/>
      <c r="E5790" s="1664"/>
      <c r="F5790" s="1664"/>
      <c r="G5790" s="1664"/>
      <c r="H5790" s="1664"/>
      <c r="I5790" s="1664"/>
      <c r="J5790" s="1664"/>
      <c r="K5790" s="1664"/>
      <c r="L5790" s="1664"/>
      <c r="M5790" s="1460"/>
    </row>
    <row r="5791" spans="1:13" s="503" customFormat="1" ht="15">
      <c r="A5791" s="620" t="s">
        <v>910</v>
      </c>
      <c r="B5791" s="621" t="s">
        <v>1029</v>
      </c>
      <c r="C5791" s="620" t="s">
        <v>1030</v>
      </c>
      <c r="D5791" s="620" t="s">
        <v>1030</v>
      </c>
      <c r="E5791" s="620" t="s">
        <v>1031</v>
      </c>
      <c r="F5791" s="1657" t="s">
        <v>1032</v>
      </c>
      <c r="G5791" s="1658"/>
      <c r="H5791" s="622" t="s">
        <v>1033</v>
      </c>
      <c r="I5791" s="623" t="s">
        <v>1034</v>
      </c>
      <c r="J5791" s="620" t="s">
        <v>1035</v>
      </c>
      <c r="K5791" s="620" t="s">
        <v>1036</v>
      </c>
      <c r="L5791" s="620" t="s">
        <v>1037</v>
      </c>
      <c r="M5791" s="624" t="s">
        <v>1038</v>
      </c>
    </row>
    <row r="5792" spans="1:13" s="503" customFormat="1" ht="15">
      <c r="A5792" s="625"/>
      <c r="B5792" s="626" t="s">
        <v>1039</v>
      </c>
      <c r="C5792" s="625" t="s">
        <v>1040</v>
      </c>
      <c r="D5792" s="625" t="s">
        <v>1041</v>
      </c>
      <c r="E5792" s="625" t="s">
        <v>1042</v>
      </c>
      <c r="F5792" s="1659" t="s">
        <v>1043</v>
      </c>
      <c r="G5792" s="1660"/>
      <c r="H5792" s="627" t="s">
        <v>1044</v>
      </c>
      <c r="I5792" s="625" t="s">
        <v>6</v>
      </c>
      <c r="J5792" s="628" t="s">
        <v>1045</v>
      </c>
      <c r="K5792" s="629" t="s">
        <v>1046</v>
      </c>
      <c r="L5792" s="625" t="s">
        <v>1047</v>
      </c>
      <c r="M5792" s="628" t="s">
        <v>1048</v>
      </c>
    </row>
    <row r="5793" spans="1:13" s="503" customFormat="1" ht="15">
      <c r="A5793" s="625"/>
      <c r="B5793" s="626" t="s">
        <v>1049</v>
      </c>
      <c r="C5793" s="625"/>
      <c r="D5793" s="625"/>
      <c r="E5793" s="625"/>
      <c r="F5793" s="630" t="s">
        <v>1050</v>
      </c>
      <c r="G5793" s="630" t="s">
        <v>1051</v>
      </c>
      <c r="H5793" s="631" t="s">
        <v>1052</v>
      </c>
      <c r="I5793" s="629" t="s">
        <v>1053</v>
      </c>
      <c r="J5793" s="625" t="s">
        <v>6</v>
      </c>
      <c r="K5793" s="629"/>
      <c r="L5793" s="625" t="s">
        <v>1054</v>
      </c>
      <c r="M5793" s="632"/>
    </row>
    <row r="5794" spans="1:13" s="503" customFormat="1" ht="15">
      <c r="A5794" s="625"/>
      <c r="B5794" s="626"/>
      <c r="C5794" s="625"/>
      <c r="D5794" s="625"/>
      <c r="E5794" s="625"/>
      <c r="F5794" s="633" t="s">
        <v>1055</v>
      </c>
      <c r="G5794" s="634" t="s">
        <v>1055</v>
      </c>
      <c r="H5794" s="628" t="s">
        <v>1056</v>
      </c>
      <c r="I5794" s="629" t="s">
        <v>1057</v>
      </c>
      <c r="J5794" s="625" t="s">
        <v>1058</v>
      </c>
      <c r="K5794" s="635"/>
      <c r="L5794" s="636" t="s">
        <v>1059</v>
      </c>
      <c r="M5794" s="632"/>
    </row>
    <row r="5795" spans="1:13" s="503" customFormat="1" ht="127.5">
      <c r="A5795" s="1034">
        <v>1</v>
      </c>
      <c r="B5795" s="694" t="s">
        <v>4622</v>
      </c>
      <c r="C5795" s="694" t="s">
        <v>524</v>
      </c>
      <c r="D5795" s="694" t="s">
        <v>4623</v>
      </c>
      <c r="E5795" s="694" t="s">
        <v>4624</v>
      </c>
      <c r="F5795" s="1033">
        <v>5</v>
      </c>
      <c r="G5795" s="1461" t="s">
        <v>1273</v>
      </c>
      <c r="H5795" s="1033">
        <v>5</v>
      </c>
      <c r="I5795" s="1033">
        <v>10</v>
      </c>
      <c r="J5795" s="1033"/>
      <c r="K5795" s="1033">
        <v>10</v>
      </c>
      <c r="L5795" s="1461" t="s">
        <v>1273</v>
      </c>
      <c r="M5795" s="695" t="s">
        <v>4625</v>
      </c>
    </row>
    <row r="5796" spans="1:13" s="503" customFormat="1" ht="63.75">
      <c r="A5796" s="694">
        <v>2</v>
      </c>
      <c r="B5796" s="694" t="s">
        <v>4626</v>
      </c>
      <c r="C5796" s="694" t="s">
        <v>4627</v>
      </c>
      <c r="D5796" s="694" t="s">
        <v>4628</v>
      </c>
      <c r="E5796" s="694" t="s">
        <v>4629</v>
      </c>
      <c r="F5796" s="1033">
        <v>6</v>
      </c>
      <c r="G5796" s="1461" t="s">
        <v>1273</v>
      </c>
      <c r="H5796" s="1033"/>
      <c r="I5796" s="1033">
        <v>6</v>
      </c>
      <c r="J5796" s="1033"/>
      <c r="K5796" s="1033">
        <v>6</v>
      </c>
      <c r="L5796" s="1461" t="s">
        <v>1273</v>
      </c>
      <c r="M5796" s="960" t="s">
        <v>4630</v>
      </c>
    </row>
    <row r="5797" spans="1:13" s="503" customFormat="1" ht="102">
      <c r="A5797" s="694">
        <v>3</v>
      </c>
      <c r="B5797" s="694" t="s">
        <v>4631</v>
      </c>
      <c r="C5797" s="694" t="s">
        <v>4632</v>
      </c>
      <c r="D5797" s="694" t="s">
        <v>4633</v>
      </c>
      <c r="E5797" s="694" t="s">
        <v>4634</v>
      </c>
      <c r="F5797" s="1033">
        <v>1</v>
      </c>
      <c r="G5797" s="1461" t="s">
        <v>1273</v>
      </c>
      <c r="H5797" s="1033">
        <v>1</v>
      </c>
      <c r="I5797" s="1033">
        <v>2</v>
      </c>
      <c r="J5797" s="1033"/>
      <c r="K5797" s="1033">
        <v>1</v>
      </c>
      <c r="L5797" s="1461" t="s">
        <v>1273</v>
      </c>
      <c r="M5797" s="960" t="s">
        <v>4635</v>
      </c>
    </row>
    <row r="5798" spans="1:13" s="503" customFormat="1" ht="76.5">
      <c r="A5798" s="694">
        <v>4</v>
      </c>
      <c r="B5798" s="694" t="s">
        <v>4070</v>
      </c>
      <c r="C5798" s="960" t="s">
        <v>4636</v>
      </c>
      <c r="D5798" s="960" t="s">
        <v>4637</v>
      </c>
      <c r="E5798" s="694" t="s">
        <v>4638</v>
      </c>
      <c r="F5798" s="1033" t="s">
        <v>1077</v>
      </c>
      <c r="G5798" s="1461" t="s">
        <v>1273</v>
      </c>
      <c r="H5798" s="1033">
        <v>1</v>
      </c>
      <c r="I5798" s="1033">
        <v>2</v>
      </c>
      <c r="J5798" s="1033"/>
      <c r="K5798" s="1033">
        <v>0.5</v>
      </c>
      <c r="L5798" s="1461" t="s">
        <v>1273</v>
      </c>
      <c r="M5798" s="960" t="s">
        <v>4639</v>
      </c>
    </row>
    <row r="5799" spans="1:13" s="503" customFormat="1" ht="76.5">
      <c r="A5799" s="694">
        <v>5</v>
      </c>
      <c r="B5799" s="694" t="s">
        <v>4622</v>
      </c>
      <c r="C5799" s="956" t="s">
        <v>1157</v>
      </c>
      <c r="D5799" s="956" t="s">
        <v>4640</v>
      </c>
      <c r="E5799" s="695" t="s">
        <v>4641</v>
      </c>
      <c r="F5799" s="1033">
        <v>1</v>
      </c>
      <c r="G5799" s="1461" t="s">
        <v>1273</v>
      </c>
      <c r="H5799" s="1033">
        <v>1</v>
      </c>
      <c r="I5799" s="1033">
        <v>2</v>
      </c>
      <c r="J5799" s="1033"/>
      <c r="K5799" s="1033">
        <v>1</v>
      </c>
      <c r="L5799" s="1461" t="s">
        <v>1273</v>
      </c>
      <c r="M5799" s="960" t="s">
        <v>1160</v>
      </c>
    </row>
    <row r="5800" spans="1:13" s="503" customFormat="1" ht="15" customHeight="1">
      <c r="A5800" s="1676" t="s">
        <v>907</v>
      </c>
      <c r="B5800" s="1676"/>
      <c r="C5800" s="1676"/>
      <c r="D5800" s="1676"/>
      <c r="E5800" s="1676"/>
      <c r="F5800" s="1676"/>
      <c r="G5800" s="1676"/>
      <c r="H5800" s="1676"/>
      <c r="I5800" s="1676"/>
      <c r="J5800" s="1676"/>
      <c r="K5800" s="1676"/>
      <c r="L5800" s="1676"/>
      <c r="M5800" s="1676"/>
    </row>
    <row r="5801" spans="1:13" s="503" customFormat="1" ht="15" customHeight="1">
      <c r="A5801" s="1676" t="s">
        <v>908</v>
      </c>
      <c r="B5801" s="1676"/>
      <c r="C5801" s="1676"/>
      <c r="D5801" s="1676"/>
      <c r="E5801" s="1676"/>
      <c r="F5801" s="1676"/>
      <c r="G5801" s="1676"/>
      <c r="H5801" s="1676"/>
      <c r="I5801" s="1676"/>
      <c r="J5801" s="1676"/>
      <c r="K5801" s="1676"/>
      <c r="L5801" s="1676"/>
      <c r="M5801" s="1676"/>
    </row>
    <row r="5802" spans="1:13" s="503" customFormat="1" ht="15">
      <c r="A5802" s="1662" t="s">
        <v>1233</v>
      </c>
      <c r="B5802" s="1662"/>
      <c r="C5802" s="1662"/>
      <c r="D5802" s="1662"/>
      <c r="E5802" s="1662"/>
      <c r="F5802" s="1662"/>
      <c r="G5802" s="1662"/>
      <c r="H5802" s="1662"/>
      <c r="I5802" s="1662"/>
      <c r="J5802" s="1662"/>
      <c r="K5802" s="1662"/>
      <c r="L5802" s="1662"/>
      <c r="M5802" s="1460"/>
    </row>
    <row r="5803" spans="1:13" s="503" customFormat="1" ht="15">
      <c r="A5803" s="1663" t="s">
        <v>4620</v>
      </c>
      <c r="B5803" s="1663"/>
      <c r="C5803" s="1663"/>
      <c r="D5803" s="1663"/>
      <c r="E5803" s="1663"/>
      <c r="F5803" s="1663"/>
      <c r="G5803" s="1663"/>
      <c r="H5803" s="1663"/>
      <c r="I5803" s="1663"/>
      <c r="J5803" s="1663"/>
      <c r="K5803" s="1663"/>
      <c r="L5803" s="1663"/>
      <c r="M5803" s="1460"/>
    </row>
    <row r="5804" spans="1:13" s="503" customFormat="1" ht="15">
      <c r="A5804" s="1664" t="s">
        <v>4621</v>
      </c>
      <c r="B5804" s="1664"/>
      <c r="C5804" s="1664"/>
      <c r="D5804" s="1664"/>
      <c r="E5804" s="1664"/>
      <c r="F5804" s="1664"/>
      <c r="G5804" s="1664"/>
      <c r="H5804" s="1664"/>
      <c r="I5804" s="1664"/>
      <c r="J5804" s="1664"/>
      <c r="K5804" s="1664"/>
      <c r="L5804" s="1664"/>
      <c r="M5804" s="1460"/>
    </row>
    <row r="5805" spans="1:13" s="503" customFormat="1" ht="15">
      <c r="A5805" s="620" t="s">
        <v>910</v>
      </c>
      <c r="B5805" s="621" t="s">
        <v>1029</v>
      </c>
      <c r="C5805" s="620" t="s">
        <v>1030</v>
      </c>
      <c r="D5805" s="620" t="s">
        <v>1030</v>
      </c>
      <c r="E5805" s="620" t="s">
        <v>1031</v>
      </c>
      <c r="F5805" s="1657" t="s">
        <v>1032</v>
      </c>
      <c r="G5805" s="1658"/>
      <c r="H5805" s="622" t="s">
        <v>1033</v>
      </c>
      <c r="I5805" s="623" t="s">
        <v>1034</v>
      </c>
      <c r="J5805" s="620" t="s">
        <v>1035</v>
      </c>
      <c r="K5805" s="620" t="s">
        <v>1036</v>
      </c>
      <c r="L5805" s="620" t="s">
        <v>1037</v>
      </c>
      <c r="M5805" s="624" t="s">
        <v>1038</v>
      </c>
    </row>
    <row r="5806" spans="1:13" s="503" customFormat="1" ht="15">
      <c r="A5806" s="625"/>
      <c r="B5806" s="626" t="s">
        <v>1039</v>
      </c>
      <c r="C5806" s="625" t="s">
        <v>1040</v>
      </c>
      <c r="D5806" s="625" t="s">
        <v>1041</v>
      </c>
      <c r="E5806" s="625" t="s">
        <v>1042</v>
      </c>
      <c r="F5806" s="1659" t="s">
        <v>1043</v>
      </c>
      <c r="G5806" s="1660"/>
      <c r="H5806" s="627" t="s">
        <v>1044</v>
      </c>
      <c r="I5806" s="625" t="s">
        <v>6</v>
      </c>
      <c r="J5806" s="628" t="s">
        <v>1045</v>
      </c>
      <c r="K5806" s="629" t="s">
        <v>1046</v>
      </c>
      <c r="L5806" s="625" t="s">
        <v>1047</v>
      </c>
      <c r="M5806" s="628" t="s">
        <v>1048</v>
      </c>
    </row>
    <row r="5807" spans="1:13" s="503" customFormat="1" ht="15">
      <c r="A5807" s="625"/>
      <c r="B5807" s="626" t="s">
        <v>1049</v>
      </c>
      <c r="C5807" s="625"/>
      <c r="D5807" s="625"/>
      <c r="E5807" s="625"/>
      <c r="F5807" s="630" t="s">
        <v>1050</v>
      </c>
      <c r="G5807" s="630" t="s">
        <v>1051</v>
      </c>
      <c r="H5807" s="631" t="s">
        <v>1052</v>
      </c>
      <c r="I5807" s="629" t="s">
        <v>1053</v>
      </c>
      <c r="J5807" s="625" t="s">
        <v>6</v>
      </c>
      <c r="K5807" s="629"/>
      <c r="L5807" s="625" t="s">
        <v>1054</v>
      </c>
      <c r="M5807" s="632"/>
    </row>
    <row r="5808" spans="1:13" s="503" customFormat="1" ht="15">
      <c r="A5808" s="625"/>
      <c r="B5808" s="626"/>
      <c r="C5808" s="625"/>
      <c r="D5808" s="625"/>
      <c r="E5808" s="625"/>
      <c r="F5808" s="633" t="s">
        <v>1055</v>
      </c>
      <c r="G5808" s="634" t="s">
        <v>1055</v>
      </c>
      <c r="H5808" s="628" t="s">
        <v>1056</v>
      </c>
      <c r="I5808" s="629" t="s">
        <v>1057</v>
      </c>
      <c r="J5808" s="625" t="s">
        <v>1058</v>
      </c>
      <c r="K5808" s="635"/>
      <c r="L5808" s="636" t="s">
        <v>1059</v>
      </c>
      <c r="M5808" s="632"/>
    </row>
    <row r="5809" spans="1:13" s="503" customFormat="1" ht="76.5">
      <c r="A5809" s="694">
        <v>6</v>
      </c>
      <c r="B5809" s="694" t="s">
        <v>4070</v>
      </c>
      <c r="C5809" s="960" t="s">
        <v>4642</v>
      </c>
      <c r="D5809" s="956" t="s">
        <v>4643</v>
      </c>
      <c r="E5809" s="694" t="s">
        <v>4644</v>
      </c>
      <c r="F5809" s="1033">
        <v>2</v>
      </c>
      <c r="G5809" s="1461" t="s">
        <v>1273</v>
      </c>
      <c r="H5809" s="1033">
        <v>2</v>
      </c>
      <c r="I5809" s="1033">
        <v>4</v>
      </c>
      <c r="J5809" s="1033"/>
      <c r="K5809" s="1033">
        <v>1</v>
      </c>
      <c r="L5809" s="1461" t="s">
        <v>1273</v>
      </c>
      <c r="M5809" s="694" t="s">
        <v>4645</v>
      </c>
    </row>
    <row r="5810" spans="1:13" s="503" customFormat="1" ht="76.5">
      <c r="A5810" s="694">
        <v>7</v>
      </c>
      <c r="B5810" s="694" t="s">
        <v>4622</v>
      </c>
      <c r="C5810" s="956" t="s">
        <v>4646</v>
      </c>
      <c r="D5810" s="960" t="s">
        <v>4647</v>
      </c>
      <c r="E5810" s="694" t="s">
        <v>4648</v>
      </c>
      <c r="F5810" s="1033">
        <v>1</v>
      </c>
      <c r="G5810" s="1461" t="s">
        <v>1273</v>
      </c>
      <c r="H5810" s="1033">
        <v>1</v>
      </c>
      <c r="I5810" s="1033">
        <v>2</v>
      </c>
      <c r="J5810" s="1033"/>
      <c r="K5810" s="1033">
        <v>0.5</v>
      </c>
      <c r="L5810" s="1461" t="s">
        <v>1273</v>
      </c>
      <c r="M5810" s="694" t="s">
        <v>4649</v>
      </c>
    </row>
    <row r="5811" spans="1:13" s="503" customFormat="1" ht="15">
      <c r="A5811" s="1462"/>
      <c r="B5811" s="1462"/>
      <c r="C5811" s="1463" t="s">
        <v>6</v>
      </c>
      <c r="D5811" s="1462"/>
      <c r="E5811" s="1462"/>
      <c r="F5811" s="997">
        <f>SUM(F5795:F5810)</f>
        <v>16</v>
      </c>
      <c r="G5811" s="997">
        <f t="shared" ref="G5811:K5811" si="63">SUM(G5795:G5810)</f>
        <v>0</v>
      </c>
      <c r="H5811" s="997">
        <f t="shared" si="63"/>
        <v>11</v>
      </c>
      <c r="I5811" s="997">
        <f t="shared" si="63"/>
        <v>28</v>
      </c>
      <c r="J5811" s="997">
        <f t="shared" si="63"/>
        <v>0</v>
      </c>
      <c r="K5811" s="997">
        <f t="shared" si="63"/>
        <v>20</v>
      </c>
      <c r="L5811" s="593"/>
      <c r="M5811" s="1464"/>
    </row>
    <row r="5812" spans="1:13" s="503" customFormat="1" ht="15">
      <c r="A5812" s="748"/>
      <c r="B5812" s="748"/>
      <c r="C5812" s="748"/>
      <c r="D5812" s="748"/>
      <c r="E5812" s="748"/>
      <c r="F5812" s="748"/>
      <c r="G5812" s="748"/>
      <c r="H5812" s="748"/>
      <c r="I5812" s="748"/>
      <c r="J5812" s="748"/>
      <c r="K5812" s="748"/>
      <c r="L5812" s="748"/>
      <c r="M5812" s="748"/>
    </row>
    <row r="5813" spans="1:13" s="503" customFormat="1" ht="15">
      <c r="A5813" s="748"/>
      <c r="B5813" s="748"/>
      <c r="C5813" s="748"/>
      <c r="D5813" s="748"/>
      <c r="E5813" s="748"/>
      <c r="F5813" s="748"/>
      <c r="G5813" s="748"/>
      <c r="H5813" s="748"/>
      <c r="I5813" s="748"/>
      <c r="J5813" s="748"/>
      <c r="K5813" s="748"/>
      <c r="L5813" s="748"/>
      <c r="M5813" s="748"/>
    </row>
    <row r="5814" spans="1:13" s="503" customFormat="1" ht="15">
      <c r="A5814" s="748"/>
      <c r="B5814" s="748"/>
      <c r="C5814" s="748"/>
      <c r="D5814" s="748"/>
      <c r="E5814" s="748"/>
      <c r="F5814" s="748"/>
      <c r="G5814" s="748"/>
      <c r="H5814" s="748"/>
      <c r="I5814" s="748"/>
      <c r="J5814" s="748"/>
      <c r="K5814" s="748"/>
      <c r="L5814" s="748"/>
      <c r="M5814" s="748"/>
    </row>
    <row r="5815" spans="1:13" s="503" customFormat="1" ht="15">
      <c r="A5815" s="748"/>
      <c r="B5815" s="748"/>
      <c r="C5815" s="748"/>
      <c r="D5815" s="748"/>
      <c r="E5815" s="748"/>
      <c r="F5815" s="748"/>
      <c r="G5815" s="748"/>
      <c r="H5815" s="748"/>
      <c r="I5815" s="748"/>
      <c r="J5815" s="748"/>
      <c r="K5815" s="748"/>
      <c r="L5815" s="748"/>
      <c r="M5815" s="748"/>
    </row>
    <row r="5816" spans="1:13" s="503" customFormat="1" ht="15">
      <c r="A5816" s="748"/>
      <c r="B5816" s="748"/>
      <c r="C5816" s="748"/>
      <c r="D5816" s="748"/>
      <c r="E5816" s="748"/>
      <c r="F5816" s="748"/>
      <c r="G5816" s="748"/>
      <c r="H5816" s="748"/>
      <c r="I5816" s="748"/>
      <c r="J5816" s="748"/>
      <c r="K5816" s="748"/>
      <c r="L5816" s="748"/>
      <c r="M5816" s="748"/>
    </row>
    <row r="5817" spans="1:13" s="503" customFormat="1" ht="15">
      <c r="A5817" s="748"/>
      <c r="B5817" s="748"/>
      <c r="C5817" s="748"/>
      <c r="D5817" s="748"/>
      <c r="E5817" s="748"/>
      <c r="F5817" s="748"/>
      <c r="G5817" s="748"/>
      <c r="H5817" s="748"/>
      <c r="I5817" s="748"/>
      <c r="J5817" s="748"/>
      <c r="K5817" s="748"/>
      <c r="L5817" s="748"/>
      <c r="M5817" s="748"/>
    </row>
    <row r="5818" spans="1:13" s="503" customFormat="1" ht="15">
      <c r="A5818" s="748"/>
      <c r="B5818" s="748"/>
      <c r="C5818" s="748"/>
      <c r="D5818" s="748"/>
      <c r="E5818" s="748"/>
      <c r="F5818" s="748"/>
      <c r="G5818" s="748"/>
      <c r="H5818" s="748"/>
      <c r="I5818" s="748"/>
      <c r="J5818" s="748"/>
      <c r="K5818" s="748"/>
      <c r="L5818" s="748"/>
      <c r="M5818" s="748"/>
    </row>
    <row r="5819" spans="1:13" s="503" customFormat="1" ht="15">
      <c r="A5819" s="748"/>
      <c r="B5819" s="748"/>
      <c r="C5819" s="748"/>
      <c r="D5819" s="748"/>
      <c r="E5819" s="748"/>
      <c r="F5819" s="748"/>
      <c r="G5819" s="748"/>
      <c r="H5819" s="748"/>
      <c r="I5819" s="748"/>
      <c r="J5819" s="748"/>
      <c r="K5819" s="748"/>
      <c r="L5819" s="748"/>
      <c r="M5819" s="748"/>
    </row>
    <row r="5820" spans="1:13" s="503" customFormat="1" ht="15">
      <c r="A5820" s="748"/>
      <c r="B5820" s="748"/>
      <c r="C5820" s="748"/>
      <c r="D5820" s="748"/>
      <c r="E5820" s="748"/>
      <c r="F5820" s="748"/>
      <c r="G5820" s="748"/>
      <c r="H5820" s="748"/>
      <c r="I5820" s="748"/>
      <c r="J5820" s="748"/>
      <c r="K5820" s="748"/>
      <c r="L5820" s="748"/>
      <c r="M5820" s="748"/>
    </row>
    <row r="5821" spans="1:13" s="503" customFormat="1" ht="15">
      <c r="A5821" s="748"/>
      <c r="B5821" s="748"/>
      <c r="C5821" s="748"/>
      <c r="D5821" s="748"/>
      <c r="E5821" s="748"/>
      <c r="F5821" s="748"/>
      <c r="G5821" s="748"/>
      <c r="H5821" s="748"/>
      <c r="I5821" s="748"/>
      <c r="J5821" s="748"/>
      <c r="K5821" s="748"/>
      <c r="L5821" s="748"/>
      <c r="M5821" s="748"/>
    </row>
    <row r="5822" spans="1:13" s="503" customFormat="1" ht="15">
      <c r="A5822" s="748"/>
      <c r="B5822" s="748"/>
      <c r="C5822" s="748"/>
      <c r="D5822" s="748"/>
      <c r="E5822" s="748"/>
      <c r="F5822" s="748"/>
      <c r="G5822" s="748"/>
      <c r="H5822" s="748"/>
      <c r="I5822" s="748"/>
      <c r="J5822" s="748"/>
      <c r="K5822" s="748"/>
      <c r="L5822" s="748"/>
      <c r="M5822" s="748"/>
    </row>
    <row r="5823" spans="1:13" s="503" customFormat="1" ht="15">
      <c r="A5823" s="748"/>
      <c r="B5823" s="748"/>
      <c r="C5823" s="748"/>
      <c r="D5823" s="748"/>
      <c r="E5823" s="748"/>
      <c r="F5823" s="748"/>
      <c r="G5823" s="748"/>
      <c r="H5823" s="748"/>
      <c r="I5823" s="748"/>
      <c r="J5823" s="748"/>
      <c r="K5823" s="748"/>
      <c r="L5823" s="748"/>
      <c r="M5823" s="748"/>
    </row>
    <row r="5824" spans="1:13" s="503" customFormat="1" ht="15">
      <c r="A5824" s="748"/>
      <c r="B5824" s="748"/>
      <c r="C5824" s="748"/>
      <c r="D5824" s="748"/>
      <c r="E5824" s="748"/>
      <c r="F5824" s="748"/>
      <c r="G5824" s="748"/>
      <c r="H5824" s="748"/>
      <c r="I5824" s="748"/>
      <c r="J5824" s="748"/>
      <c r="K5824" s="748"/>
      <c r="L5824" s="748"/>
      <c r="M5824" s="748"/>
    </row>
    <row r="5825" spans="1:13" s="503" customFormat="1" ht="15">
      <c r="A5825" s="748"/>
      <c r="B5825" s="748"/>
      <c r="C5825" s="748"/>
      <c r="D5825" s="748"/>
      <c r="E5825" s="748"/>
      <c r="F5825" s="748"/>
      <c r="G5825" s="748"/>
      <c r="H5825" s="748"/>
      <c r="I5825" s="748"/>
      <c r="J5825" s="748"/>
      <c r="K5825" s="748"/>
      <c r="L5825" s="748"/>
      <c r="M5825" s="748"/>
    </row>
    <row r="5826" spans="1:13" s="503" customFormat="1" ht="15">
      <c r="A5826" s="748"/>
      <c r="B5826" s="748"/>
      <c r="C5826" s="748"/>
      <c r="D5826" s="748"/>
      <c r="E5826" s="748"/>
      <c r="F5826" s="748"/>
      <c r="G5826" s="748"/>
      <c r="H5826" s="748"/>
      <c r="I5826" s="748"/>
      <c r="J5826" s="748"/>
      <c r="K5826" s="748"/>
      <c r="L5826" s="748"/>
      <c r="M5826" s="748"/>
    </row>
    <row r="5827" spans="1:13" s="503" customFormat="1" ht="15">
      <c r="A5827" s="748"/>
      <c r="B5827" s="748"/>
      <c r="C5827" s="748"/>
      <c r="D5827" s="748"/>
      <c r="E5827" s="748"/>
      <c r="F5827" s="748"/>
      <c r="G5827" s="748"/>
      <c r="H5827" s="748"/>
      <c r="I5827" s="748"/>
      <c r="J5827" s="748"/>
      <c r="K5827" s="748"/>
      <c r="L5827" s="748"/>
      <c r="M5827" s="748"/>
    </row>
    <row r="5828" spans="1:13" s="503" customFormat="1" ht="15">
      <c r="A5828" s="748"/>
      <c r="B5828" s="748"/>
      <c r="C5828" s="748"/>
      <c r="D5828" s="748"/>
      <c r="E5828" s="748"/>
      <c r="F5828" s="748"/>
      <c r="G5828" s="748"/>
      <c r="H5828" s="748"/>
      <c r="I5828" s="748"/>
      <c r="J5828" s="748"/>
      <c r="K5828" s="748"/>
      <c r="L5828" s="748"/>
      <c r="M5828" s="748"/>
    </row>
    <row r="5829" spans="1:13" s="503" customFormat="1" ht="15">
      <c r="A5829" s="748"/>
      <c r="B5829" s="748"/>
      <c r="C5829" s="748"/>
      <c r="D5829" s="748"/>
      <c r="E5829" s="748"/>
      <c r="F5829" s="748"/>
      <c r="G5829" s="748"/>
      <c r="H5829" s="748"/>
      <c r="I5829" s="748"/>
      <c r="J5829" s="748"/>
      <c r="K5829" s="748"/>
      <c r="L5829" s="748"/>
      <c r="M5829" s="748"/>
    </row>
    <row r="5830" spans="1:13" s="503" customFormat="1" ht="15">
      <c r="A5830" s="748"/>
      <c r="B5830" s="748"/>
      <c r="C5830" s="748"/>
      <c r="D5830" s="748"/>
      <c r="E5830" s="748"/>
      <c r="F5830" s="748"/>
      <c r="G5830" s="748"/>
      <c r="H5830" s="748"/>
      <c r="I5830" s="748"/>
      <c r="J5830" s="748"/>
      <c r="K5830" s="748"/>
      <c r="L5830" s="748"/>
      <c r="M5830" s="748"/>
    </row>
    <row r="5831" spans="1:13" s="503" customFormat="1" ht="15" customHeight="1">
      <c r="A5831" s="1661" t="s">
        <v>907</v>
      </c>
      <c r="B5831" s="1661"/>
      <c r="C5831" s="1661"/>
      <c r="D5831" s="1661"/>
      <c r="E5831" s="1661"/>
      <c r="F5831" s="1661"/>
      <c r="G5831" s="1661"/>
      <c r="H5831" s="1661"/>
      <c r="I5831" s="1661"/>
      <c r="J5831" s="1661"/>
      <c r="K5831" s="1661"/>
      <c r="L5831" s="1661"/>
      <c r="M5831" s="1661"/>
    </row>
    <row r="5832" spans="1:13" s="503" customFormat="1" ht="15" customHeight="1">
      <c r="A5832" s="1661" t="s">
        <v>908</v>
      </c>
      <c r="B5832" s="1661"/>
      <c r="C5832" s="1661"/>
      <c r="D5832" s="1661"/>
      <c r="E5832" s="1661"/>
      <c r="F5832" s="1661"/>
      <c r="G5832" s="1661"/>
      <c r="H5832" s="1661"/>
      <c r="I5832" s="1661"/>
      <c r="J5832" s="1661"/>
      <c r="K5832" s="1661"/>
      <c r="L5832" s="1661"/>
      <c r="M5832" s="1661"/>
    </row>
    <row r="5833" spans="1:13" s="503" customFormat="1" ht="15">
      <c r="A5833" s="1662" t="s">
        <v>1233</v>
      </c>
      <c r="B5833" s="1662"/>
      <c r="C5833" s="1662"/>
      <c r="D5833" s="1662"/>
      <c r="E5833" s="1662"/>
      <c r="F5833" s="1662"/>
      <c r="G5833" s="1662"/>
      <c r="H5833" s="1662"/>
      <c r="I5833" s="1662"/>
      <c r="J5833" s="1662"/>
      <c r="K5833" s="1662"/>
      <c r="L5833" s="1662"/>
      <c r="M5833" s="565"/>
    </row>
    <row r="5834" spans="1:13" s="503" customFormat="1" ht="15">
      <c r="A5834" s="1663" t="s">
        <v>4650</v>
      </c>
      <c r="B5834" s="1663"/>
      <c r="C5834" s="1663"/>
      <c r="D5834" s="1663"/>
      <c r="E5834" s="1663"/>
      <c r="F5834" s="1663"/>
      <c r="G5834" s="1663"/>
      <c r="H5834" s="1663"/>
      <c r="I5834" s="1663"/>
      <c r="J5834" s="1663"/>
      <c r="K5834" s="1663"/>
      <c r="L5834" s="1663"/>
      <c r="M5834" s="565"/>
    </row>
    <row r="5835" spans="1:13" s="503" customFormat="1" ht="15">
      <c r="A5835" s="1664" t="s">
        <v>4651</v>
      </c>
      <c r="B5835" s="1664"/>
      <c r="C5835" s="1664"/>
      <c r="D5835" s="1664"/>
      <c r="E5835" s="1664"/>
      <c r="F5835" s="1664"/>
      <c r="G5835" s="1664"/>
      <c r="H5835" s="1664"/>
      <c r="I5835" s="1664"/>
      <c r="J5835" s="1664"/>
      <c r="K5835" s="1664"/>
      <c r="L5835" s="1664"/>
      <c r="M5835" s="565"/>
    </row>
    <row r="5836" spans="1:13" s="503" customFormat="1" ht="15">
      <c r="A5836" s="620" t="s">
        <v>910</v>
      </c>
      <c r="B5836" s="621" t="s">
        <v>1029</v>
      </c>
      <c r="C5836" s="620" t="s">
        <v>1030</v>
      </c>
      <c r="D5836" s="620" t="s">
        <v>1030</v>
      </c>
      <c r="E5836" s="620" t="s">
        <v>1031</v>
      </c>
      <c r="F5836" s="1657" t="s">
        <v>1032</v>
      </c>
      <c r="G5836" s="1658"/>
      <c r="H5836" s="622" t="s">
        <v>1033</v>
      </c>
      <c r="I5836" s="623" t="s">
        <v>1034</v>
      </c>
      <c r="J5836" s="620" t="s">
        <v>1035</v>
      </c>
      <c r="K5836" s="620" t="s">
        <v>1036</v>
      </c>
      <c r="L5836" s="620" t="s">
        <v>1037</v>
      </c>
      <c r="M5836" s="624" t="s">
        <v>1038</v>
      </c>
    </row>
    <row r="5837" spans="1:13" s="503" customFormat="1" ht="15">
      <c r="A5837" s="625"/>
      <c r="B5837" s="626" t="s">
        <v>1039</v>
      </c>
      <c r="C5837" s="625" t="s">
        <v>1040</v>
      </c>
      <c r="D5837" s="625" t="s">
        <v>1041</v>
      </c>
      <c r="E5837" s="625" t="s">
        <v>1042</v>
      </c>
      <c r="F5837" s="1659" t="s">
        <v>1043</v>
      </c>
      <c r="G5837" s="1660"/>
      <c r="H5837" s="627" t="s">
        <v>1044</v>
      </c>
      <c r="I5837" s="625" t="s">
        <v>6</v>
      </c>
      <c r="J5837" s="628" t="s">
        <v>1045</v>
      </c>
      <c r="K5837" s="629" t="s">
        <v>1046</v>
      </c>
      <c r="L5837" s="625" t="s">
        <v>1047</v>
      </c>
      <c r="M5837" s="628" t="s">
        <v>1048</v>
      </c>
    </row>
    <row r="5838" spans="1:13" s="503" customFormat="1" ht="15">
      <c r="A5838" s="625"/>
      <c r="B5838" s="626" t="s">
        <v>1049</v>
      </c>
      <c r="C5838" s="625"/>
      <c r="D5838" s="625"/>
      <c r="E5838" s="625"/>
      <c r="F5838" s="630" t="s">
        <v>1050</v>
      </c>
      <c r="G5838" s="630" t="s">
        <v>1051</v>
      </c>
      <c r="H5838" s="631" t="s">
        <v>1052</v>
      </c>
      <c r="I5838" s="629" t="s">
        <v>1053</v>
      </c>
      <c r="J5838" s="625" t="s">
        <v>6</v>
      </c>
      <c r="K5838" s="629"/>
      <c r="L5838" s="625" t="s">
        <v>1054</v>
      </c>
      <c r="M5838" s="632"/>
    </row>
    <row r="5839" spans="1:13" s="503" customFormat="1" ht="15">
      <c r="A5839" s="625"/>
      <c r="B5839" s="626"/>
      <c r="C5839" s="625"/>
      <c r="D5839" s="625"/>
      <c r="E5839" s="625"/>
      <c r="F5839" s="633" t="s">
        <v>1055</v>
      </c>
      <c r="G5839" s="634" t="s">
        <v>1055</v>
      </c>
      <c r="H5839" s="628" t="s">
        <v>1056</v>
      </c>
      <c r="I5839" s="629" t="s">
        <v>1057</v>
      </c>
      <c r="J5839" s="625" t="s">
        <v>1058</v>
      </c>
      <c r="K5839" s="635"/>
      <c r="L5839" s="636" t="s">
        <v>1059</v>
      </c>
      <c r="M5839" s="632"/>
    </row>
    <row r="5840" spans="1:13" s="503" customFormat="1" ht="153">
      <c r="A5840" s="893">
        <v>1</v>
      </c>
      <c r="B5840" s="1465" t="s">
        <v>4652</v>
      </c>
      <c r="C5840" s="694" t="s">
        <v>4653</v>
      </c>
      <c r="D5840" s="694" t="s">
        <v>4654</v>
      </c>
      <c r="E5840" s="694" t="s">
        <v>4655</v>
      </c>
      <c r="F5840" s="1013" t="s">
        <v>1077</v>
      </c>
      <c r="G5840" s="1013"/>
      <c r="H5840" s="1013"/>
      <c r="I5840" s="1013">
        <v>5</v>
      </c>
      <c r="J5840" s="1013">
        <v>135</v>
      </c>
      <c r="K5840" s="1013"/>
      <c r="L5840" s="1013"/>
      <c r="M5840" s="1273" t="s">
        <v>4656</v>
      </c>
    </row>
    <row r="5841" spans="1:13" s="503" customFormat="1" ht="63.75">
      <c r="A5841" s="893">
        <v>2</v>
      </c>
      <c r="B5841" s="1465" t="s">
        <v>4657</v>
      </c>
      <c r="C5841" s="694" t="s">
        <v>4658</v>
      </c>
      <c r="D5841" s="694" t="s">
        <v>4659</v>
      </c>
      <c r="E5841" s="694" t="s">
        <v>4660</v>
      </c>
      <c r="F5841" s="1013">
        <v>5.5</v>
      </c>
      <c r="G5841" s="1013"/>
      <c r="H5841" s="1013"/>
      <c r="I5841" s="1013">
        <v>5</v>
      </c>
      <c r="J5841" s="1013"/>
      <c r="K5841" s="1013"/>
      <c r="L5841" s="1013"/>
      <c r="M5841" s="1273" t="s">
        <v>4661</v>
      </c>
    </row>
    <row r="5842" spans="1:13" s="503" customFormat="1" ht="63.75">
      <c r="A5842" s="893">
        <v>3</v>
      </c>
      <c r="B5842" s="1465" t="s">
        <v>4345</v>
      </c>
      <c r="C5842" s="694" t="s">
        <v>4662</v>
      </c>
      <c r="D5842" s="694" t="s">
        <v>4663</v>
      </c>
      <c r="E5842" s="694" t="s">
        <v>4664</v>
      </c>
      <c r="F5842" s="1013">
        <v>2.5</v>
      </c>
      <c r="G5842" s="1013"/>
      <c r="H5842" s="1013"/>
      <c r="I5842" s="1013">
        <v>0.5</v>
      </c>
      <c r="J5842" s="1013"/>
      <c r="K5842" s="1013"/>
      <c r="L5842" s="1013"/>
      <c r="M5842" s="1273" t="s">
        <v>4665</v>
      </c>
    </row>
    <row r="5843" spans="1:13" s="503" customFormat="1" ht="51">
      <c r="A5843" s="893">
        <v>5</v>
      </c>
      <c r="B5843" s="1465" t="s">
        <v>4666</v>
      </c>
      <c r="C5843" s="694" t="s">
        <v>4667</v>
      </c>
      <c r="D5843" s="694" t="s">
        <v>4668</v>
      </c>
      <c r="E5843" s="694"/>
      <c r="F5843" s="1013">
        <v>10</v>
      </c>
      <c r="G5843" s="1013"/>
      <c r="H5843" s="1013"/>
      <c r="I5843" s="1013"/>
      <c r="J5843" s="1013"/>
      <c r="K5843" s="1013"/>
      <c r="L5843" s="1013"/>
      <c r="M5843" s="1273" t="s">
        <v>4669</v>
      </c>
    </row>
    <row r="5844" spans="1:13" s="503" customFormat="1" ht="89.25">
      <c r="A5844" s="695">
        <v>6</v>
      </c>
      <c r="B5844" s="1465" t="s">
        <v>4670</v>
      </c>
      <c r="C5844" s="695" t="s">
        <v>1242</v>
      </c>
      <c r="D5844" s="695" t="s">
        <v>4671</v>
      </c>
      <c r="E5844" s="1466" t="s">
        <v>4672</v>
      </c>
      <c r="F5844" s="1013">
        <v>0.5</v>
      </c>
      <c r="G5844" s="1013"/>
      <c r="H5844" s="1013"/>
      <c r="I5844" s="1013">
        <v>3.5</v>
      </c>
      <c r="J5844" s="1013"/>
      <c r="K5844" s="1013"/>
      <c r="L5844" s="1013"/>
      <c r="M5844" s="1273" t="s">
        <v>4673</v>
      </c>
    </row>
    <row r="5845" spans="1:13" s="503" customFormat="1" ht="15">
      <c r="A5845" s="819"/>
      <c r="B5845" s="1467"/>
      <c r="C5845" s="819"/>
      <c r="D5845" s="819"/>
      <c r="E5845" s="1468"/>
      <c r="F5845" s="1469"/>
      <c r="G5845" s="1469"/>
      <c r="H5845" s="1469"/>
      <c r="I5845" s="1469"/>
      <c r="J5845" s="1469"/>
      <c r="K5845" s="1469"/>
      <c r="L5845" s="1469"/>
      <c r="M5845" s="1470"/>
    </row>
    <row r="5846" spans="1:13" s="503" customFormat="1" ht="15">
      <c r="A5846" s="819"/>
      <c r="B5846" s="1467"/>
      <c r="C5846" s="819"/>
      <c r="D5846" s="819"/>
      <c r="E5846" s="1468"/>
      <c r="F5846" s="1469"/>
      <c r="G5846" s="1469"/>
      <c r="H5846" s="1469"/>
      <c r="I5846" s="1469"/>
      <c r="J5846" s="1469"/>
      <c r="K5846" s="1469"/>
      <c r="L5846" s="1469"/>
      <c r="M5846" s="1470"/>
    </row>
    <row r="5847" spans="1:13" s="503" customFormat="1" ht="15" customHeight="1">
      <c r="A5847" s="1661" t="s">
        <v>907</v>
      </c>
      <c r="B5847" s="1661"/>
      <c r="C5847" s="1661"/>
      <c r="D5847" s="1661"/>
      <c r="E5847" s="1661"/>
      <c r="F5847" s="1661"/>
      <c r="G5847" s="1661"/>
      <c r="H5847" s="1661"/>
      <c r="I5847" s="1661"/>
      <c r="J5847" s="1661"/>
      <c r="K5847" s="1661"/>
      <c r="L5847" s="1661"/>
      <c r="M5847" s="1661"/>
    </row>
    <row r="5848" spans="1:13" s="503" customFormat="1" ht="15" customHeight="1">
      <c r="A5848" s="1661" t="s">
        <v>908</v>
      </c>
      <c r="B5848" s="1661"/>
      <c r="C5848" s="1661"/>
      <c r="D5848" s="1661"/>
      <c r="E5848" s="1661"/>
      <c r="F5848" s="1661"/>
      <c r="G5848" s="1661"/>
      <c r="H5848" s="1661"/>
      <c r="I5848" s="1661"/>
      <c r="J5848" s="1661"/>
      <c r="K5848" s="1661"/>
      <c r="L5848" s="1661"/>
      <c r="M5848" s="1661"/>
    </row>
    <row r="5849" spans="1:13" s="503" customFormat="1" ht="15">
      <c r="A5849" s="1662" t="s">
        <v>1233</v>
      </c>
      <c r="B5849" s="1662"/>
      <c r="C5849" s="1662"/>
      <c r="D5849" s="1662"/>
      <c r="E5849" s="1662"/>
      <c r="F5849" s="1662"/>
      <c r="G5849" s="1662"/>
      <c r="H5849" s="1662"/>
      <c r="I5849" s="1662"/>
      <c r="J5849" s="1662"/>
      <c r="K5849" s="1662"/>
      <c r="L5849" s="1662"/>
      <c r="M5849" s="565"/>
    </row>
    <row r="5850" spans="1:13" s="503" customFormat="1" ht="15">
      <c r="A5850" s="1663" t="s">
        <v>4650</v>
      </c>
      <c r="B5850" s="1663"/>
      <c r="C5850" s="1663"/>
      <c r="D5850" s="1663"/>
      <c r="E5850" s="1663"/>
      <c r="F5850" s="1663"/>
      <c r="G5850" s="1663"/>
      <c r="H5850" s="1663"/>
      <c r="I5850" s="1663"/>
      <c r="J5850" s="1663"/>
      <c r="K5850" s="1663"/>
      <c r="L5850" s="1663"/>
      <c r="M5850" s="565"/>
    </row>
    <row r="5851" spans="1:13" s="503" customFormat="1" ht="15">
      <c r="A5851" s="1664" t="s">
        <v>4651</v>
      </c>
      <c r="B5851" s="1664"/>
      <c r="C5851" s="1664"/>
      <c r="D5851" s="1664"/>
      <c r="E5851" s="1664"/>
      <c r="F5851" s="1664"/>
      <c r="G5851" s="1664"/>
      <c r="H5851" s="1664"/>
      <c r="I5851" s="1664"/>
      <c r="J5851" s="1664"/>
      <c r="K5851" s="1664"/>
      <c r="L5851" s="1664"/>
      <c r="M5851" s="565"/>
    </row>
    <row r="5852" spans="1:13" s="503" customFormat="1" ht="15">
      <c r="A5852" s="620" t="s">
        <v>910</v>
      </c>
      <c r="B5852" s="621" t="s">
        <v>1029</v>
      </c>
      <c r="C5852" s="620" t="s">
        <v>1030</v>
      </c>
      <c r="D5852" s="620" t="s">
        <v>1030</v>
      </c>
      <c r="E5852" s="620" t="s">
        <v>1031</v>
      </c>
      <c r="F5852" s="1657" t="s">
        <v>1032</v>
      </c>
      <c r="G5852" s="1658"/>
      <c r="H5852" s="622" t="s">
        <v>1033</v>
      </c>
      <c r="I5852" s="623" t="s">
        <v>1034</v>
      </c>
      <c r="J5852" s="620" t="s">
        <v>1035</v>
      </c>
      <c r="K5852" s="620" t="s">
        <v>1036</v>
      </c>
      <c r="L5852" s="620" t="s">
        <v>1037</v>
      </c>
      <c r="M5852" s="624" t="s">
        <v>1038</v>
      </c>
    </row>
    <row r="5853" spans="1:13" s="503" customFormat="1" ht="15">
      <c r="A5853" s="625"/>
      <c r="B5853" s="626" t="s">
        <v>1039</v>
      </c>
      <c r="C5853" s="625" t="s">
        <v>1040</v>
      </c>
      <c r="D5853" s="625" t="s">
        <v>1041</v>
      </c>
      <c r="E5853" s="625" t="s">
        <v>1042</v>
      </c>
      <c r="F5853" s="1659" t="s">
        <v>1043</v>
      </c>
      <c r="G5853" s="1660"/>
      <c r="H5853" s="627" t="s">
        <v>1044</v>
      </c>
      <c r="I5853" s="625" t="s">
        <v>6</v>
      </c>
      <c r="J5853" s="628" t="s">
        <v>1045</v>
      </c>
      <c r="K5853" s="629" t="s">
        <v>1046</v>
      </c>
      <c r="L5853" s="625" t="s">
        <v>1047</v>
      </c>
      <c r="M5853" s="628" t="s">
        <v>1048</v>
      </c>
    </row>
    <row r="5854" spans="1:13" s="503" customFormat="1" ht="15">
      <c r="A5854" s="625"/>
      <c r="B5854" s="626" t="s">
        <v>1049</v>
      </c>
      <c r="C5854" s="625"/>
      <c r="D5854" s="625"/>
      <c r="E5854" s="625"/>
      <c r="F5854" s="630" t="s">
        <v>1050</v>
      </c>
      <c r="G5854" s="630" t="s">
        <v>1051</v>
      </c>
      <c r="H5854" s="631" t="s">
        <v>1052</v>
      </c>
      <c r="I5854" s="629" t="s">
        <v>1053</v>
      </c>
      <c r="J5854" s="625" t="s">
        <v>6</v>
      </c>
      <c r="K5854" s="629"/>
      <c r="L5854" s="625" t="s">
        <v>1054</v>
      </c>
      <c r="M5854" s="632"/>
    </row>
    <row r="5855" spans="1:13" s="503" customFormat="1" ht="15">
      <c r="A5855" s="625"/>
      <c r="B5855" s="626"/>
      <c r="C5855" s="625"/>
      <c r="D5855" s="625"/>
      <c r="E5855" s="625"/>
      <c r="F5855" s="633" t="s">
        <v>1055</v>
      </c>
      <c r="G5855" s="634" t="s">
        <v>1055</v>
      </c>
      <c r="H5855" s="628" t="s">
        <v>1056</v>
      </c>
      <c r="I5855" s="629" t="s">
        <v>1057</v>
      </c>
      <c r="J5855" s="625" t="s">
        <v>1058</v>
      </c>
      <c r="K5855" s="635"/>
      <c r="L5855" s="636" t="s">
        <v>1059</v>
      </c>
      <c r="M5855" s="632"/>
    </row>
    <row r="5856" spans="1:13" s="503" customFormat="1" ht="114.75">
      <c r="A5856" s="893">
        <v>7</v>
      </c>
      <c r="B5856" s="893" t="s">
        <v>4674</v>
      </c>
      <c r="C5856" s="1465" t="s">
        <v>1276</v>
      </c>
      <c r="D5856" s="694" t="s">
        <v>4675</v>
      </c>
      <c r="E5856" s="694" t="s">
        <v>4676</v>
      </c>
      <c r="F5856" s="1013" t="s">
        <v>1077</v>
      </c>
      <c r="G5856" s="1013"/>
      <c r="H5856" s="1013"/>
      <c r="I5856" s="1013">
        <v>5.5</v>
      </c>
      <c r="J5856" s="1013"/>
      <c r="K5856" s="1013"/>
      <c r="L5856" s="1013"/>
      <c r="M5856" s="1273" t="s">
        <v>4677</v>
      </c>
    </row>
    <row r="5857" spans="1:13" s="503" customFormat="1" ht="63.75">
      <c r="A5857" s="893">
        <v>8</v>
      </c>
      <c r="B5857" s="1465" t="s">
        <v>4678</v>
      </c>
      <c r="C5857" s="694" t="s">
        <v>4000</v>
      </c>
      <c r="D5857" s="694" t="s">
        <v>4679</v>
      </c>
      <c r="E5857" s="1128" t="s">
        <v>4680</v>
      </c>
      <c r="F5857" s="1013">
        <v>0.2</v>
      </c>
      <c r="G5857" s="1013"/>
      <c r="H5857" s="1013"/>
      <c r="I5857" s="1013">
        <v>0.5</v>
      </c>
      <c r="J5857" s="1013"/>
      <c r="K5857" s="1013"/>
      <c r="L5857" s="1013"/>
      <c r="M5857" s="1465" t="s">
        <v>4681</v>
      </c>
    </row>
    <row r="5858" spans="1:13" s="503" customFormat="1" ht="63.75">
      <c r="A5858" s="893">
        <v>9</v>
      </c>
      <c r="B5858" s="1465" t="s">
        <v>4682</v>
      </c>
      <c r="C5858" s="694" t="s">
        <v>4041</v>
      </c>
      <c r="D5858" s="694" t="s">
        <v>4683</v>
      </c>
      <c r="E5858" s="1128" t="s">
        <v>4684</v>
      </c>
      <c r="F5858" s="1013">
        <v>0.5</v>
      </c>
      <c r="G5858" s="1013"/>
      <c r="H5858" s="1013"/>
      <c r="I5858" s="1013">
        <v>1.5</v>
      </c>
      <c r="J5858" s="1013"/>
      <c r="K5858" s="1013"/>
      <c r="L5858" s="1013"/>
      <c r="M5858" s="1465" t="s">
        <v>4685</v>
      </c>
    </row>
    <row r="5859" spans="1:13" s="503" customFormat="1" ht="51">
      <c r="A5859" s="695">
        <v>10</v>
      </c>
      <c r="B5859" s="1465" t="s">
        <v>4686</v>
      </c>
      <c r="C5859" s="695" t="s">
        <v>1294</v>
      </c>
      <c r="D5859" s="694" t="s">
        <v>4687</v>
      </c>
      <c r="E5859" s="1128" t="s">
        <v>4688</v>
      </c>
      <c r="F5859" s="1013">
        <v>0.3</v>
      </c>
      <c r="G5859" s="1013"/>
      <c r="H5859" s="1013"/>
      <c r="I5859" s="1013">
        <v>0.35</v>
      </c>
      <c r="J5859" s="1013"/>
      <c r="K5859" s="1013"/>
      <c r="L5859" s="1013"/>
      <c r="M5859" s="1465" t="s">
        <v>4689</v>
      </c>
    </row>
    <row r="5860" spans="1:13" s="503" customFormat="1" ht="51">
      <c r="A5860" s="893">
        <v>11</v>
      </c>
      <c r="B5860" s="1465" t="s">
        <v>4690</v>
      </c>
      <c r="C5860" s="694" t="s">
        <v>4691</v>
      </c>
      <c r="D5860" s="694" t="s">
        <v>4692</v>
      </c>
      <c r="E5860" s="1128" t="s">
        <v>4693</v>
      </c>
      <c r="F5860" s="1013">
        <v>2.5</v>
      </c>
      <c r="G5860" s="1013"/>
      <c r="H5860" s="1013"/>
      <c r="I5860" s="1013">
        <v>2.5</v>
      </c>
      <c r="J5860" s="1013"/>
      <c r="K5860" s="1013"/>
      <c r="L5860" s="1013"/>
      <c r="M5860" s="1465" t="s">
        <v>4694</v>
      </c>
    </row>
    <row r="5861" spans="1:13" s="503" customFormat="1" ht="51">
      <c r="A5861" s="893">
        <v>12</v>
      </c>
      <c r="B5861" s="1465" t="s">
        <v>4695</v>
      </c>
      <c r="C5861" s="694" t="s">
        <v>1270</v>
      </c>
      <c r="D5861" s="694" t="s">
        <v>4696</v>
      </c>
      <c r="E5861" s="1128" t="s">
        <v>4697</v>
      </c>
      <c r="F5861" s="1013" t="s">
        <v>1077</v>
      </c>
      <c r="G5861" s="1013"/>
      <c r="H5861" s="1013"/>
      <c r="I5861" s="1013">
        <v>6.5</v>
      </c>
      <c r="J5861" s="1013"/>
      <c r="K5861" s="1013"/>
      <c r="L5861" s="1013"/>
      <c r="M5861" s="1273" t="s">
        <v>4698</v>
      </c>
    </row>
    <row r="5862" spans="1:13" s="503" customFormat="1" ht="15">
      <c r="A5862" s="576"/>
      <c r="B5862" s="576"/>
      <c r="C5862" s="593" t="s">
        <v>6</v>
      </c>
      <c r="D5862" s="576"/>
      <c r="E5862" s="576"/>
      <c r="F5862" s="997">
        <f>SUM(F5840:F5861)</f>
        <v>22</v>
      </c>
      <c r="G5862" s="997">
        <f t="shared" ref="G5862:K5862" si="64">SUM(G5840:G5861)</f>
        <v>0</v>
      </c>
      <c r="H5862" s="997">
        <f t="shared" si="64"/>
        <v>0</v>
      </c>
      <c r="I5862" s="997">
        <f t="shared" si="64"/>
        <v>30.85</v>
      </c>
      <c r="J5862" s="997">
        <f t="shared" si="64"/>
        <v>135</v>
      </c>
      <c r="K5862" s="997">
        <f t="shared" si="64"/>
        <v>0</v>
      </c>
      <c r="L5862" s="576"/>
      <c r="M5862" s="576"/>
    </row>
    <row r="5863" spans="1:13" s="503" customFormat="1" ht="15">
      <c r="A5863" s="738"/>
      <c r="B5863" s="738"/>
      <c r="C5863" s="595"/>
      <c r="D5863" s="738"/>
      <c r="E5863" s="738"/>
      <c r="F5863" s="1011"/>
      <c r="G5863" s="1011"/>
      <c r="H5863" s="1011"/>
      <c r="I5863" s="1011"/>
      <c r="J5863" s="1011"/>
      <c r="K5863" s="1011"/>
      <c r="L5863" s="738"/>
      <c r="M5863" s="738"/>
    </row>
    <row r="5864" spans="1:13" s="503" customFormat="1" ht="15">
      <c r="A5864" s="738"/>
      <c r="B5864" s="738"/>
      <c r="C5864" s="595"/>
      <c r="D5864" s="738"/>
      <c r="E5864" s="738"/>
      <c r="F5864" s="1011"/>
      <c r="G5864" s="1011"/>
      <c r="H5864" s="1011"/>
      <c r="I5864" s="1011"/>
      <c r="J5864" s="1011"/>
      <c r="K5864" s="1011"/>
      <c r="L5864" s="738"/>
      <c r="M5864" s="738"/>
    </row>
    <row r="5865" spans="1:13" s="503" customFormat="1" ht="15" customHeight="1">
      <c r="A5865" s="1661" t="s">
        <v>907</v>
      </c>
      <c r="B5865" s="1661"/>
      <c r="C5865" s="1661"/>
      <c r="D5865" s="1661"/>
      <c r="E5865" s="1661"/>
      <c r="F5865" s="1661"/>
      <c r="G5865" s="1661"/>
      <c r="H5865" s="1661"/>
      <c r="I5865" s="1661"/>
      <c r="J5865" s="1661"/>
      <c r="K5865" s="1661"/>
      <c r="L5865" s="1661"/>
      <c r="M5865" s="1661"/>
    </row>
    <row r="5866" spans="1:13" s="503" customFormat="1" ht="15" customHeight="1">
      <c r="A5866" s="1661" t="s">
        <v>908</v>
      </c>
      <c r="B5866" s="1661"/>
      <c r="C5866" s="1661"/>
      <c r="D5866" s="1661"/>
      <c r="E5866" s="1661"/>
      <c r="F5866" s="1661"/>
      <c r="G5866" s="1661"/>
      <c r="H5866" s="1661"/>
      <c r="I5866" s="1661"/>
      <c r="J5866" s="1661"/>
      <c r="K5866" s="1661"/>
      <c r="L5866" s="1661"/>
      <c r="M5866" s="1661"/>
    </row>
    <row r="5867" spans="1:13" s="503" customFormat="1" ht="15">
      <c r="A5867" s="1662" t="s">
        <v>1233</v>
      </c>
      <c r="B5867" s="1662"/>
      <c r="C5867" s="1662"/>
      <c r="D5867" s="1662"/>
      <c r="E5867" s="1662"/>
      <c r="F5867" s="1662"/>
      <c r="G5867" s="1662"/>
      <c r="H5867" s="1662"/>
      <c r="I5867" s="1662"/>
      <c r="J5867" s="1662"/>
      <c r="K5867" s="1662"/>
      <c r="L5867" s="1662"/>
      <c r="M5867" s="565"/>
    </row>
    <row r="5868" spans="1:13" s="503" customFormat="1" ht="15">
      <c r="A5868" s="1663" t="s">
        <v>4699</v>
      </c>
      <c r="B5868" s="1663"/>
      <c r="C5868" s="1663"/>
      <c r="D5868" s="1663"/>
      <c r="E5868" s="1663"/>
      <c r="F5868" s="1663"/>
      <c r="G5868" s="1663"/>
      <c r="H5868" s="1663"/>
      <c r="I5868" s="1663"/>
      <c r="J5868" s="1663"/>
      <c r="K5868" s="1663"/>
      <c r="L5868" s="1663"/>
      <c r="M5868" s="565"/>
    </row>
    <row r="5869" spans="1:13" s="503" customFormat="1" ht="15">
      <c r="A5869" s="1664" t="s">
        <v>4700</v>
      </c>
      <c r="B5869" s="1664"/>
      <c r="C5869" s="1664"/>
      <c r="D5869" s="1664"/>
      <c r="E5869" s="1664"/>
      <c r="F5869" s="1664"/>
      <c r="G5869" s="1664"/>
      <c r="H5869" s="1664"/>
      <c r="I5869" s="1664"/>
      <c r="J5869" s="1664"/>
      <c r="K5869" s="1664"/>
      <c r="L5869" s="1664"/>
      <c r="M5869" s="565"/>
    </row>
    <row r="5870" spans="1:13" s="503" customFormat="1" ht="15">
      <c r="A5870" s="620" t="s">
        <v>910</v>
      </c>
      <c r="B5870" s="621" t="s">
        <v>1029</v>
      </c>
      <c r="C5870" s="620" t="s">
        <v>1030</v>
      </c>
      <c r="D5870" s="620" t="s">
        <v>1030</v>
      </c>
      <c r="E5870" s="620" t="s">
        <v>1031</v>
      </c>
      <c r="F5870" s="1657" t="s">
        <v>1032</v>
      </c>
      <c r="G5870" s="1658"/>
      <c r="H5870" s="622" t="s">
        <v>1033</v>
      </c>
      <c r="I5870" s="623" t="s">
        <v>1034</v>
      </c>
      <c r="J5870" s="620" t="s">
        <v>1035</v>
      </c>
      <c r="K5870" s="620" t="s">
        <v>1036</v>
      </c>
      <c r="L5870" s="620" t="s">
        <v>1037</v>
      </c>
      <c r="M5870" s="624" t="s">
        <v>1038</v>
      </c>
    </row>
    <row r="5871" spans="1:13" s="503" customFormat="1" ht="15">
      <c r="A5871" s="625"/>
      <c r="B5871" s="626" t="s">
        <v>1039</v>
      </c>
      <c r="C5871" s="625" t="s">
        <v>1040</v>
      </c>
      <c r="D5871" s="625" t="s">
        <v>1041</v>
      </c>
      <c r="E5871" s="625" t="s">
        <v>1042</v>
      </c>
      <c r="F5871" s="1659" t="s">
        <v>1043</v>
      </c>
      <c r="G5871" s="1660"/>
      <c r="H5871" s="627" t="s">
        <v>1044</v>
      </c>
      <c r="I5871" s="625" t="s">
        <v>6</v>
      </c>
      <c r="J5871" s="628" t="s">
        <v>1045</v>
      </c>
      <c r="K5871" s="629" t="s">
        <v>1046</v>
      </c>
      <c r="L5871" s="625" t="s">
        <v>1047</v>
      </c>
      <c r="M5871" s="628" t="s">
        <v>1048</v>
      </c>
    </row>
    <row r="5872" spans="1:13" s="503" customFormat="1" ht="15">
      <c r="A5872" s="625"/>
      <c r="B5872" s="626" t="s">
        <v>1049</v>
      </c>
      <c r="C5872" s="625"/>
      <c r="D5872" s="625"/>
      <c r="E5872" s="625"/>
      <c r="F5872" s="630" t="s">
        <v>1050</v>
      </c>
      <c r="G5872" s="630" t="s">
        <v>1051</v>
      </c>
      <c r="H5872" s="631" t="s">
        <v>1052</v>
      </c>
      <c r="I5872" s="629" t="s">
        <v>1053</v>
      </c>
      <c r="J5872" s="625" t="s">
        <v>6</v>
      </c>
      <c r="K5872" s="629"/>
      <c r="L5872" s="625" t="s">
        <v>1054</v>
      </c>
      <c r="M5872" s="632"/>
    </row>
    <row r="5873" spans="1:13" s="503" customFormat="1" ht="15">
      <c r="A5873" s="625"/>
      <c r="B5873" s="626"/>
      <c r="C5873" s="625"/>
      <c r="D5873" s="625"/>
      <c r="E5873" s="625"/>
      <c r="F5873" s="633" t="s">
        <v>1055</v>
      </c>
      <c r="G5873" s="634" t="s">
        <v>1055</v>
      </c>
      <c r="H5873" s="628" t="s">
        <v>1056</v>
      </c>
      <c r="I5873" s="629" t="s">
        <v>1057</v>
      </c>
      <c r="J5873" s="625" t="s">
        <v>1058</v>
      </c>
      <c r="K5873" s="635"/>
      <c r="L5873" s="636" t="s">
        <v>1059</v>
      </c>
      <c r="M5873" s="632"/>
    </row>
    <row r="5874" spans="1:13" s="503" customFormat="1" ht="63.75">
      <c r="A5874" s="693">
        <v>1</v>
      </c>
      <c r="B5874" s="673" t="s">
        <v>4701</v>
      </c>
      <c r="C5874" s="693" t="s">
        <v>4702</v>
      </c>
      <c r="D5874" s="693" t="s">
        <v>4703</v>
      </c>
      <c r="E5874" s="693" t="s">
        <v>4704</v>
      </c>
      <c r="F5874" s="698" t="s">
        <v>1077</v>
      </c>
      <c r="G5874" s="693"/>
      <c r="H5874" s="696">
        <v>3</v>
      </c>
      <c r="I5874" s="696"/>
      <c r="J5874" s="696"/>
      <c r="K5874" s="696"/>
      <c r="L5874" s="693"/>
      <c r="M5874" s="693" t="s">
        <v>4705</v>
      </c>
    </row>
    <row r="5875" spans="1:13" s="503" customFormat="1" ht="127.5">
      <c r="A5875" s="693">
        <v>2</v>
      </c>
      <c r="B5875" s="673" t="s">
        <v>4706</v>
      </c>
      <c r="C5875" s="693" t="s">
        <v>4707</v>
      </c>
      <c r="D5875" s="693" t="s">
        <v>4708</v>
      </c>
      <c r="E5875" s="693" t="s">
        <v>4709</v>
      </c>
      <c r="F5875" s="832">
        <v>1</v>
      </c>
      <c r="G5875" s="693"/>
      <c r="H5875" s="696">
        <v>1</v>
      </c>
      <c r="I5875" s="696"/>
      <c r="J5875" s="696"/>
      <c r="K5875" s="696"/>
      <c r="L5875" s="693"/>
      <c r="M5875" s="693" t="s">
        <v>4710</v>
      </c>
    </row>
    <row r="5876" spans="1:13" s="503" customFormat="1" ht="102">
      <c r="A5876" s="693">
        <v>3</v>
      </c>
      <c r="B5876" s="673" t="s">
        <v>4711</v>
      </c>
      <c r="C5876" s="693" t="s">
        <v>4712</v>
      </c>
      <c r="D5876" s="693" t="s">
        <v>4713</v>
      </c>
      <c r="E5876" s="693" t="s">
        <v>4714</v>
      </c>
      <c r="F5876" s="832">
        <v>1</v>
      </c>
      <c r="G5876" s="958"/>
      <c r="H5876" s="696">
        <v>2</v>
      </c>
      <c r="I5876" s="696"/>
      <c r="J5876" s="696"/>
      <c r="K5876" s="696"/>
      <c r="L5876" s="693"/>
      <c r="M5876" s="693" t="s">
        <v>4715</v>
      </c>
    </row>
    <row r="5877" spans="1:13" s="503" customFormat="1" ht="114.75">
      <c r="A5877" s="739">
        <v>4</v>
      </c>
      <c r="B5877" s="673" t="s">
        <v>4716</v>
      </c>
      <c r="C5877" s="693" t="s">
        <v>4717</v>
      </c>
      <c r="D5877" s="693" t="s">
        <v>4718</v>
      </c>
      <c r="E5877" s="693" t="s">
        <v>4719</v>
      </c>
      <c r="F5877" s="1471">
        <v>2</v>
      </c>
      <c r="G5877" s="958"/>
      <c r="H5877" s="1319">
        <v>12</v>
      </c>
      <c r="I5877" s="696"/>
      <c r="J5877" s="696"/>
      <c r="K5877" s="696"/>
      <c r="L5877" s="693"/>
      <c r="M5877" s="693" t="s">
        <v>4720</v>
      </c>
    </row>
    <row r="5878" spans="1:13" s="503" customFormat="1" ht="15">
      <c r="A5878" s="731"/>
      <c r="B5878" s="665"/>
      <c r="C5878" s="731"/>
      <c r="D5878" s="731"/>
      <c r="E5878" s="731"/>
      <c r="F5878" s="1472"/>
      <c r="G5878" s="1451"/>
      <c r="H5878" s="1473"/>
      <c r="I5878" s="855"/>
      <c r="J5878" s="855"/>
      <c r="K5878" s="855"/>
      <c r="L5878" s="731"/>
      <c r="M5878" s="731"/>
    </row>
    <row r="5879" spans="1:13" s="503" customFormat="1" ht="15">
      <c r="A5879" s="731"/>
      <c r="B5879" s="665"/>
      <c r="C5879" s="731"/>
      <c r="D5879" s="731"/>
      <c r="E5879" s="731"/>
      <c r="F5879" s="1472"/>
      <c r="G5879" s="1451"/>
      <c r="H5879" s="1473"/>
      <c r="I5879" s="855"/>
      <c r="J5879" s="855"/>
      <c r="K5879" s="855"/>
      <c r="L5879" s="731"/>
      <c r="M5879" s="731"/>
    </row>
    <row r="5880" spans="1:13" s="503" customFormat="1" ht="15">
      <c r="A5880" s="731"/>
      <c r="B5880" s="665"/>
      <c r="C5880" s="731"/>
      <c r="D5880" s="731"/>
      <c r="E5880" s="731"/>
      <c r="F5880" s="1472"/>
      <c r="G5880" s="1451"/>
      <c r="H5880" s="1473"/>
      <c r="I5880" s="855"/>
      <c r="J5880" s="855"/>
      <c r="K5880" s="855"/>
      <c r="L5880" s="731"/>
      <c r="M5880" s="731"/>
    </row>
    <row r="5881" spans="1:13" s="503" customFormat="1" ht="15" customHeight="1">
      <c r="A5881" s="1661" t="s">
        <v>907</v>
      </c>
      <c r="B5881" s="1661"/>
      <c r="C5881" s="1661"/>
      <c r="D5881" s="1661"/>
      <c r="E5881" s="1661"/>
      <c r="F5881" s="1661"/>
      <c r="G5881" s="1661"/>
      <c r="H5881" s="1661"/>
      <c r="I5881" s="1661"/>
      <c r="J5881" s="1661"/>
      <c r="K5881" s="1661"/>
      <c r="L5881" s="1661"/>
      <c r="M5881" s="1661"/>
    </row>
    <row r="5882" spans="1:13" s="503" customFormat="1" ht="15" customHeight="1">
      <c r="A5882" s="1661" t="s">
        <v>908</v>
      </c>
      <c r="B5882" s="1661"/>
      <c r="C5882" s="1661"/>
      <c r="D5882" s="1661"/>
      <c r="E5882" s="1661"/>
      <c r="F5882" s="1661"/>
      <c r="G5882" s="1661"/>
      <c r="H5882" s="1661"/>
      <c r="I5882" s="1661"/>
      <c r="J5882" s="1661"/>
      <c r="K5882" s="1661"/>
      <c r="L5882" s="1661"/>
      <c r="M5882" s="1661"/>
    </row>
    <row r="5883" spans="1:13" s="503" customFormat="1" ht="15">
      <c r="A5883" s="1662" t="s">
        <v>1233</v>
      </c>
      <c r="B5883" s="1662"/>
      <c r="C5883" s="1662"/>
      <c r="D5883" s="1662"/>
      <c r="E5883" s="1662"/>
      <c r="F5883" s="1662"/>
      <c r="G5883" s="1662"/>
      <c r="H5883" s="1662"/>
      <c r="I5883" s="1662"/>
      <c r="J5883" s="1662"/>
      <c r="K5883" s="1662"/>
      <c r="L5883" s="1662"/>
      <c r="M5883" s="565"/>
    </row>
    <row r="5884" spans="1:13" s="503" customFormat="1" ht="15">
      <c r="A5884" s="1663" t="s">
        <v>4699</v>
      </c>
      <c r="B5884" s="1663"/>
      <c r="C5884" s="1663"/>
      <c r="D5884" s="1663"/>
      <c r="E5884" s="1663"/>
      <c r="F5884" s="1663"/>
      <c r="G5884" s="1663"/>
      <c r="H5884" s="1663"/>
      <c r="I5884" s="1663"/>
      <c r="J5884" s="1663"/>
      <c r="K5884" s="1663"/>
      <c r="L5884" s="1663"/>
      <c r="M5884" s="565"/>
    </row>
    <row r="5885" spans="1:13" s="503" customFormat="1" ht="15">
      <c r="A5885" s="1664" t="s">
        <v>4700</v>
      </c>
      <c r="B5885" s="1664"/>
      <c r="C5885" s="1664"/>
      <c r="D5885" s="1664"/>
      <c r="E5885" s="1664"/>
      <c r="F5885" s="1664"/>
      <c r="G5885" s="1664"/>
      <c r="H5885" s="1664"/>
      <c r="I5885" s="1664"/>
      <c r="J5885" s="1664"/>
      <c r="K5885" s="1664"/>
      <c r="L5885" s="1664"/>
      <c r="M5885" s="565"/>
    </row>
    <row r="5886" spans="1:13" s="503" customFormat="1" ht="15">
      <c r="A5886" s="620" t="s">
        <v>910</v>
      </c>
      <c r="B5886" s="621" t="s">
        <v>1029</v>
      </c>
      <c r="C5886" s="620" t="s">
        <v>1030</v>
      </c>
      <c r="D5886" s="620" t="s">
        <v>1030</v>
      </c>
      <c r="E5886" s="620" t="s">
        <v>1031</v>
      </c>
      <c r="F5886" s="1657" t="s">
        <v>1032</v>
      </c>
      <c r="G5886" s="1658"/>
      <c r="H5886" s="622" t="s">
        <v>1033</v>
      </c>
      <c r="I5886" s="623" t="s">
        <v>1034</v>
      </c>
      <c r="J5886" s="620" t="s">
        <v>1035</v>
      </c>
      <c r="K5886" s="620" t="s">
        <v>1036</v>
      </c>
      <c r="L5886" s="620" t="s">
        <v>1037</v>
      </c>
      <c r="M5886" s="624" t="s">
        <v>1038</v>
      </c>
    </row>
    <row r="5887" spans="1:13" s="503" customFormat="1" ht="15">
      <c r="A5887" s="625"/>
      <c r="B5887" s="626" t="s">
        <v>1039</v>
      </c>
      <c r="C5887" s="625" t="s">
        <v>1040</v>
      </c>
      <c r="D5887" s="625" t="s">
        <v>1041</v>
      </c>
      <c r="E5887" s="625" t="s">
        <v>1042</v>
      </c>
      <c r="F5887" s="1659" t="s">
        <v>1043</v>
      </c>
      <c r="G5887" s="1660"/>
      <c r="H5887" s="627" t="s">
        <v>1044</v>
      </c>
      <c r="I5887" s="625" t="s">
        <v>6</v>
      </c>
      <c r="J5887" s="628" t="s">
        <v>1045</v>
      </c>
      <c r="K5887" s="629" t="s">
        <v>1046</v>
      </c>
      <c r="L5887" s="625" t="s">
        <v>1047</v>
      </c>
      <c r="M5887" s="628" t="s">
        <v>1048</v>
      </c>
    </row>
    <row r="5888" spans="1:13" s="503" customFormat="1" ht="15">
      <c r="A5888" s="625"/>
      <c r="B5888" s="626" t="s">
        <v>1049</v>
      </c>
      <c r="C5888" s="625"/>
      <c r="D5888" s="625"/>
      <c r="E5888" s="625"/>
      <c r="F5888" s="630" t="s">
        <v>1050</v>
      </c>
      <c r="G5888" s="630" t="s">
        <v>1051</v>
      </c>
      <c r="H5888" s="631" t="s">
        <v>1052</v>
      </c>
      <c r="I5888" s="629" t="s">
        <v>1053</v>
      </c>
      <c r="J5888" s="625" t="s">
        <v>6</v>
      </c>
      <c r="K5888" s="629"/>
      <c r="L5888" s="625" t="s">
        <v>1054</v>
      </c>
      <c r="M5888" s="632"/>
    </row>
    <row r="5889" spans="1:13" s="503" customFormat="1" ht="15">
      <c r="A5889" s="625"/>
      <c r="B5889" s="626"/>
      <c r="C5889" s="625"/>
      <c r="D5889" s="625"/>
      <c r="E5889" s="625"/>
      <c r="F5889" s="633" t="s">
        <v>1055</v>
      </c>
      <c r="G5889" s="634" t="s">
        <v>1055</v>
      </c>
      <c r="H5889" s="628" t="s">
        <v>1056</v>
      </c>
      <c r="I5889" s="629" t="s">
        <v>1057</v>
      </c>
      <c r="J5889" s="625" t="s">
        <v>1058</v>
      </c>
      <c r="K5889" s="635"/>
      <c r="L5889" s="636" t="s">
        <v>1059</v>
      </c>
      <c r="M5889" s="632"/>
    </row>
    <row r="5890" spans="1:13" s="503" customFormat="1" ht="127.5">
      <c r="A5890" s="693"/>
      <c r="B5890" s="673"/>
      <c r="C5890" s="693"/>
      <c r="D5890" s="693" t="s">
        <v>4721</v>
      </c>
      <c r="E5890" s="693" t="s">
        <v>4722</v>
      </c>
      <c r="F5890" s="832">
        <v>1</v>
      </c>
      <c r="G5890" s="693"/>
      <c r="H5890" s="696">
        <v>2</v>
      </c>
      <c r="I5890" s="696"/>
      <c r="J5890" s="696"/>
      <c r="K5890" s="696"/>
      <c r="L5890" s="693"/>
      <c r="M5890" s="693" t="s">
        <v>4723</v>
      </c>
    </row>
    <row r="5891" spans="1:13" s="503" customFormat="1" ht="127.5">
      <c r="A5891" s="693">
        <v>5</v>
      </c>
      <c r="B5891" s="673" t="s">
        <v>4724</v>
      </c>
      <c r="C5891" s="693" t="s">
        <v>868</v>
      </c>
      <c r="D5891" s="693" t="s">
        <v>4725</v>
      </c>
      <c r="E5891" s="693" t="s">
        <v>4726</v>
      </c>
      <c r="F5891" s="832" t="s">
        <v>1077</v>
      </c>
      <c r="G5891" s="980"/>
      <c r="H5891" s="696">
        <v>7</v>
      </c>
      <c r="I5891" s="696"/>
      <c r="J5891" s="696"/>
      <c r="K5891" s="696"/>
      <c r="L5891" s="693"/>
      <c r="M5891" s="693" t="s">
        <v>4727</v>
      </c>
    </row>
    <row r="5892" spans="1:13" s="503" customFormat="1" ht="76.5">
      <c r="A5892" s="693">
        <v>6</v>
      </c>
      <c r="B5892" s="673" t="s">
        <v>4724</v>
      </c>
      <c r="C5892" s="693" t="s">
        <v>4071</v>
      </c>
      <c r="D5892" s="693" t="s">
        <v>4728</v>
      </c>
      <c r="E5892" s="693" t="s">
        <v>4729</v>
      </c>
      <c r="F5892" s="832" t="s">
        <v>1077</v>
      </c>
      <c r="G5892" s="980"/>
      <c r="H5892" s="696">
        <v>1</v>
      </c>
      <c r="I5892" s="696"/>
      <c r="J5892" s="696"/>
      <c r="K5892" s="696"/>
      <c r="L5892" s="693"/>
      <c r="M5892" s="693" t="s">
        <v>4730</v>
      </c>
    </row>
    <row r="5893" spans="1:13" s="503" customFormat="1" ht="15">
      <c r="A5893" s="593"/>
      <c r="B5893" s="1047"/>
      <c r="C5893" s="593" t="s">
        <v>6</v>
      </c>
      <c r="D5893" s="593"/>
      <c r="E5893" s="1047"/>
      <c r="F5893" s="997">
        <f>SUM(F5874:F5892)</f>
        <v>5</v>
      </c>
      <c r="G5893" s="997">
        <f t="shared" ref="G5893:K5893" si="65">SUM(G5874:G5892)</f>
        <v>0</v>
      </c>
      <c r="H5893" s="997">
        <f t="shared" si="65"/>
        <v>28</v>
      </c>
      <c r="I5893" s="997">
        <f t="shared" si="65"/>
        <v>0</v>
      </c>
      <c r="J5893" s="997">
        <f t="shared" si="65"/>
        <v>0</v>
      </c>
      <c r="K5893" s="997">
        <f t="shared" si="65"/>
        <v>0</v>
      </c>
      <c r="L5893" s="576"/>
      <c r="M5893" s="576"/>
    </row>
    <row r="5894" spans="1:13" s="503" customFormat="1" ht="15">
      <c r="A5894" s="748"/>
      <c r="B5894" s="748"/>
      <c r="C5894" s="748"/>
      <c r="D5894" s="748"/>
      <c r="E5894" s="748"/>
      <c r="F5894" s="748"/>
      <c r="G5894" s="748"/>
      <c r="H5894" s="748"/>
      <c r="I5894" s="748"/>
      <c r="J5894" s="748"/>
      <c r="K5894" s="748"/>
      <c r="L5894" s="748"/>
      <c r="M5894" s="748"/>
    </row>
    <row r="5895" spans="1:13" s="503" customFormat="1" ht="15">
      <c r="A5895" s="748"/>
      <c r="B5895" s="748"/>
      <c r="C5895" s="748"/>
      <c r="D5895" s="748"/>
      <c r="E5895" s="748"/>
      <c r="F5895" s="748"/>
      <c r="G5895" s="748"/>
      <c r="H5895" s="748"/>
      <c r="I5895" s="748"/>
      <c r="J5895" s="748"/>
      <c r="K5895" s="748"/>
      <c r="L5895" s="748"/>
      <c r="M5895" s="748"/>
    </row>
    <row r="5896" spans="1:13" s="503" customFormat="1" ht="14.25" customHeight="1">
      <c r="A5896" s="748"/>
      <c r="B5896" s="748"/>
      <c r="C5896" s="748"/>
      <c r="D5896" s="748"/>
      <c r="E5896" s="748"/>
      <c r="F5896" s="748"/>
      <c r="G5896" s="748"/>
      <c r="H5896" s="748"/>
      <c r="I5896" s="748"/>
      <c r="J5896" s="748"/>
      <c r="K5896" s="748"/>
      <c r="L5896" s="748"/>
      <c r="M5896" s="748"/>
    </row>
    <row r="5897" spans="1:13" s="503" customFormat="1" ht="15">
      <c r="A5897" s="748"/>
      <c r="B5897" s="748"/>
      <c r="C5897" s="748"/>
      <c r="D5897" s="748"/>
      <c r="E5897" s="748"/>
      <c r="F5897" s="748"/>
      <c r="G5897" s="748"/>
      <c r="H5897" s="748"/>
      <c r="I5897" s="748"/>
      <c r="J5897" s="748"/>
      <c r="K5897" s="748"/>
      <c r="L5897" s="748"/>
      <c r="M5897" s="748"/>
    </row>
    <row r="5898" spans="1:13" s="503" customFormat="1" ht="15">
      <c r="A5898" s="748"/>
      <c r="B5898" s="748"/>
      <c r="C5898" s="748"/>
      <c r="D5898" s="748"/>
      <c r="E5898" s="748"/>
      <c r="F5898" s="748"/>
      <c r="G5898" s="748"/>
      <c r="H5898" s="748"/>
      <c r="I5898" s="748"/>
      <c r="J5898" s="748"/>
      <c r="K5898" s="748"/>
      <c r="L5898" s="748"/>
      <c r="M5898" s="748"/>
    </row>
    <row r="5899" spans="1:13" s="503" customFormat="1" ht="15">
      <c r="A5899" s="748"/>
      <c r="B5899" s="748"/>
      <c r="C5899" s="748"/>
      <c r="D5899" s="748"/>
      <c r="E5899" s="748"/>
      <c r="F5899" s="748"/>
      <c r="G5899" s="748"/>
      <c r="H5899" s="748"/>
      <c r="I5899" s="748"/>
      <c r="J5899" s="748"/>
      <c r="K5899" s="748"/>
      <c r="L5899" s="748"/>
      <c r="M5899" s="748"/>
    </row>
    <row r="5900" spans="1:13" s="503" customFormat="1" ht="15">
      <c r="A5900" s="748"/>
      <c r="B5900" s="748"/>
      <c r="C5900" s="748"/>
      <c r="D5900" s="748"/>
      <c r="E5900" s="748"/>
      <c r="F5900" s="748"/>
      <c r="G5900" s="748"/>
      <c r="H5900" s="748"/>
      <c r="I5900" s="748"/>
      <c r="J5900" s="748"/>
      <c r="K5900" s="748"/>
      <c r="L5900" s="748"/>
      <c r="M5900" s="748"/>
    </row>
    <row r="5901" spans="1:13" s="503" customFormat="1" ht="15" customHeight="1">
      <c r="A5901" s="1661" t="s">
        <v>907</v>
      </c>
      <c r="B5901" s="1661"/>
      <c r="C5901" s="1661"/>
      <c r="D5901" s="1661"/>
      <c r="E5901" s="1661"/>
      <c r="F5901" s="1661"/>
      <c r="G5901" s="1661"/>
      <c r="H5901" s="1661"/>
      <c r="I5901" s="1661"/>
      <c r="J5901" s="1661"/>
      <c r="K5901" s="1661"/>
      <c r="L5901" s="1661"/>
      <c r="M5901" s="1661"/>
    </row>
    <row r="5902" spans="1:13" s="503" customFormat="1" ht="15" customHeight="1">
      <c r="A5902" s="1661" t="s">
        <v>908</v>
      </c>
      <c r="B5902" s="1661"/>
      <c r="C5902" s="1661"/>
      <c r="D5902" s="1661"/>
      <c r="E5902" s="1661"/>
      <c r="F5902" s="1661"/>
      <c r="G5902" s="1661"/>
      <c r="H5902" s="1661"/>
      <c r="I5902" s="1661"/>
      <c r="J5902" s="1661"/>
      <c r="K5902" s="1661"/>
      <c r="L5902" s="1661"/>
      <c r="M5902" s="1661"/>
    </row>
    <row r="5903" spans="1:13" s="503" customFormat="1" ht="15">
      <c r="A5903" s="1662" t="s">
        <v>1233</v>
      </c>
      <c r="B5903" s="1662"/>
      <c r="C5903" s="1662"/>
      <c r="D5903" s="1662"/>
      <c r="E5903" s="1662"/>
      <c r="F5903" s="1662"/>
      <c r="G5903" s="1662"/>
      <c r="H5903" s="1662"/>
      <c r="I5903" s="1662"/>
      <c r="J5903" s="1662"/>
      <c r="K5903" s="1662"/>
      <c r="L5903" s="1662"/>
      <c r="M5903" s="565"/>
    </row>
    <row r="5904" spans="1:13" s="503" customFormat="1" ht="15">
      <c r="A5904" s="1663" t="s">
        <v>4731</v>
      </c>
      <c r="B5904" s="1663"/>
      <c r="C5904" s="1663"/>
      <c r="D5904" s="1663"/>
      <c r="E5904" s="1663"/>
      <c r="F5904" s="1663"/>
      <c r="G5904" s="1663"/>
      <c r="H5904" s="1663"/>
      <c r="I5904" s="1663"/>
      <c r="J5904" s="1663"/>
      <c r="K5904" s="1663"/>
      <c r="L5904" s="1663"/>
      <c r="M5904" s="565"/>
    </row>
    <row r="5905" spans="1:13" s="503" customFormat="1" ht="15">
      <c r="A5905" s="1664" t="s">
        <v>4732</v>
      </c>
      <c r="B5905" s="1664"/>
      <c r="C5905" s="1664"/>
      <c r="D5905" s="1664"/>
      <c r="E5905" s="1664"/>
      <c r="F5905" s="1664"/>
      <c r="G5905" s="1664"/>
      <c r="H5905" s="1664"/>
      <c r="I5905" s="1664"/>
      <c r="J5905" s="1664"/>
      <c r="K5905" s="1664"/>
      <c r="L5905" s="1664"/>
      <c r="M5905" s="565"/>
    </row>
    <row r="5906" spans="1:13" s="503" customFormat="1" ht="15">
      <c r="A5906" s="620" t="s">
        <v>910</v>
      </c>
      <c r="B5906" s="621" t="s">
        <v>1029</v>
      </c>
      <c r="C5906" s="620" t="s">
        <v>1030</v>
      </c>
      <c r="D5906" s="620" t="s">
        <v>1030</v>
      </c>
      <c r="E5906" s="620" t="s">
        <v>1031</v>
      </c>
      <c r="F5906" s="1657" t="s">
        <v>1032</v>
      </c>
      <c r="G5906" s="1658"/>
      <c r="H5906" s="622" t="s">
        <v>1033</v>
      </c>
      <c r="I5906" s="623" t="s">
        <v>1034</v>
      </c>
      <c r="J5906" s="620" t="s">
        <v>1035</v>
      </c>
      <c r="K5906" s="620" t="s">
        <v>1036</v>
      </c>
      <c r="L5906" s="620" t="s">
        <v>1037</v>
      </c>
      <c r="M5906" s="624" t="s">
        <v>1038</v>
      </c>
    </row>
    <row r="5907" spans="1:13" s="503" customFormat="1" ht="15">
      <c r="A5907" s="625"/>
      <c r="B5907" s="626" t="s">
        <v>1039</v>
      </c>
      <c r="C5907" s="625" t="s">
        <v>1040</v>
      </c>
      <c r="D5907" s="625" t="s">
        <v>1041</v>
      </c>
      <c r="E5907" s="625" t="s">
        <v>1042</v>
      </c>
      <c r="F5907" s="1659" t="s">
        <v>1043</v>
      </c>
      <c r="G5907" s="1660"/>
      <c r="H5907" s="627" t="s">
        <v>1044</v>
      </c>
      <c r="I5907" s="625" t="s">
        <v>6</v>
      </c>
      <c r="J5907" s="628" t="s">
        <v>1045</v>
      </c>
      <c r="K5907" s="629" t="s">
        <v>1046</v>
      </c>
      <c r="L5907" s="625" t="s">
        <v>1047</v>
      </c>
      <c r="M5907" s="628" t="s">
        <v>1048</v>
      </c>
    </row>
    <row r="5908" spans="1:13" s="503" customFormat="1" ht="15">
      <c r="A5908" s="625"/>
      <c r="B5908" s="626" t="s">
        <v>1049</v>
      </c>
      <c r="C5908" s="625"/>
      <c r="D5908" s="625"/>
      <c r="E5908" s="625"/>
      <c r="F5908" s="630" t="s">
        <v>1050</v>
      </c>
      <c r="G5908" s="630" t="s">
        <v>1051</v>
      </c>
      <c r="H5908" s="631" t="s">
        <v>1052</v>
      </c>
      <c r="I5908" s="629" t="s">
        <v>1053</v>
      </c>
      <c r="J5908" s="625" t="s">
        <v>6</v>
      </c>
      <c r="K5908" s="629"/>
      <c r="L5908" s="625" t="s">
        <v>1054</v>
      </c>
      <c r="M5908" s="632"/>
    </row>
    <row r="5909" spans="1:13" s="503" customFormat="1" ht="15">
      <c r="A5909" s="625"/>
      <c r="B5909" s="626"/>
      <c r="C5909" s="625"/>
      <c r="D5909" s="625"/>
      <c r="E5909" s="625"/>
      <c r="F5909" s="633" t="s">
        <v>1055</v>
      </c>
      <c r="G5909" s="634" t="s">
        <v>1055</v>
      </c>
      <c r="H5909" s="628" t="s">
        <v>1056</v>
      </c>
      <c r="I5909" s="629" t="s">
        <v>1057</v>
      </c>
      <c r="J5909" s="625" t="s">
        <v>1058</v>
      </c>
      <c r="K5909" s="635"/>
      <c r="L5909" s="636" t="s">
        <v>1059</v>
      </c>
      <c r="M5909" s="632"/>
    </row>
    <row r="5910" spans="1:13" s="503" customFormat="1" ht="127.5">
      <c r="A5910" s="693">
        <v>1</v>
      </c>
      <c r="B5910" s="693" t="s">
        <v>4733</v>
      </c>
      <c r="C5910" s="693" t="s">
        <v>4734</v>
      </c>
      <c r="D5910" s="693" t="s">
        <v>4735</v>
      </c>
      <c r="E5910" s="693" t="s">
        <v>4736</v>
      </c>
      <c r="F5910" s="696">
        <v>63.3</v>
      </c>
      <c r="G5910" s="693"/>
      <c r="H5910" s="832">
        <v>10</v>
      </c>
      <c r="I5910" s="696">
        <v>72.3</v>
      </c>
      <c r="J5910" s="696">
        <v>134.6</v>
      </c>
      <c r="K5910" s="832">
        <v>62.3</v>
      </c>
      <c r="L5910" s="693" t="s">
        <v>1273</v>
      </c>
      <c r="M5910" s="693" t="s">
        <v>4737</v>
      </c>
    </row>
    <row r="5911" spans="1:13" s="503" customFormat="1" ht="89.25">
      <c r="A5911" s="693">
        <v>2</v>
      </c>
      <c r="B5911" s="693" t="s">
        <v>4738</v>
      </c>
      <c r="C5911" s="693" t="s">
        <v>4739</v>
      </c>
      <c r="D5911" s="693" t="s">
        <v>4740</v>
      </c>
      <c r="E5911" s="693" t="s">
        <v>4741</v>
      </c>
      <c r="F5911" s="1474" t="s">
        <v>1077</v>
      </c>
      <c r="G5911" s="693"/>
      <c r="H5911" s="832">
        <v>1.5</v>
      </c>
      <c r="I5911" s="832">
        <v>5.5</v>
      </c>
      <c r="J5911" s="832">
        <v>9.5</v>
      </c>
      <c r="K5911" s="832">
        <v>4</v>
      </c>
      <c r="L5911" s="693" t="s">
        <v>1273</v>
      </c>
      <c r="M5911" s="693" t="s">
        <v>4742</v>
      </c>
    </row>
    <row r="5912" spans="1:13" s="503" customFormat="1" ht="102">
      <c r="A5912" s="693">
        <v>3</v>
      </c>
      <c r="B5912" s="693" t="s">
        <v>4733</v>
      </c>
      <c r="C5912" s="693" t="s">
        <v>4743</v>
      </c>
      <c r="D5912" s="693" t="s">
        <v>4744</v>
      </c>
      <c r="E5912" s="693" t="s">
        <v>4745</v>
      </c>
      <c r="F5912" s="1474" t="s">
        <v>1077</v>
      </c>
      <c r="G5912" s="693"/>
      <c r="H5912" s="832">
        <v>1.5</v>
      </c>
      <c r="I5912" s="832">
        <v>6.5</v>
      </c>
      <c r="J5912" s="832">
        <v>16.5</v>
      </c>
      <c r="K5912" s="832">
        <v>10</v>
      </c>
      <c r="L5912" s="693" t="s">
        <v>1273</v>
      </c>
      <c r="M5912" s="693" t="s">
        <v>4746</v>
      </c>
    </row>
    <row r="5913" spans="1:13" s="503" customFormat="1" ht="63.75">
      <c r="A5913" s="693">
        <v>4</v>
      </c>
      <c r="B5913" s="693" t="s">
        <v>4747</v>
      </c>
      <c r="C5913" s="693" t="s">
        <v>4748</v>
      </c>
      <c r="D5913" s="693" t="s">
        <v>4749</v>
      </c>
      <c r="E5913" s="693" t="s">
        <v>4750</v>
      </c>
      <c r="F5913" s="832">
        <v>5</v>
      </c>
      <c r="G5913" s="693"/>
      <c r="H5913" s="832">
        <v>3</v>
      </c>
      <c r="I5913" s="832">
        <v>13</v>
      </c>
      <c r="J5913" s="832">
        <v>33</v>
      </c>
      <c r="K5913" s="832">
        <v>20</v>
      </c>
      <c r="L5913" s="693" t="s">
        <v>1273</v>
      </c>
      <c r="M5913" s="693" t="s">
        <v>4751</v>
      </c>
    </row>
    <row r="5914" spans="1:13" s="503" customFormat="1" ht="51">
      <c r="A5914" s="693">
        <v>5</v>
      </c>
      <c r="B5914" s="693" t="s">
        <v>4752</v>
      </c>
      <c r="C5914" s="693" t="s">
        <v>4753</v>
      </c>
      <c r="D5914" s="693" t="s">
        <v>4754</v>
      </c>
      <c r="E5914" s="693" t="s">
        <v>4755</v>
      </c>
      <c r="F5914" s="832">
        <v>12</v>
      </c>
      <c r="G5914" s="693"/>
      <c r="H5914" s="832">
        <v>2</v>
      </c>
      <c r="I5914" s="832">
        <v>14</v>
      </c>
      <c r="J5914" s="832">
        <v>14</v>
      </c>
      <c r="K5914" s="1270" t="s">
        <v>1273</v>
      </c>
      <c r="L5914" s="693" t="s">
        <v>1273</v>
      </c>
      <c r="M5914" s="693" t="s">
        <v>4756</v>
      </c>
    </row>
    <row r="5915" spans="1:13" s="503" customFormat="1" ht="15">
      <c r="A5915" s="731"/>
      <c r="B5915" s="731"/>
      <c r="C5915" s="731"/>
      <c r="D5915" s="731"/>
      <c r="E5915" s="731"/>
      <c r="F5915" s="836"/>
      <c r="G5915" s="731"/>
      <c r="H5915" s="836"/>
      <c r="I5915" s="836"/>
      <c r="J5915" s="836"/>
      <c r="K5915" s="1475"/>
      <c r="L5915" s="731"/>
      <c r="M5915" s="731"/>
    </row>
    <row r="5916" spans="1:13" s="503" customFormat="1" ht="15" customHeight="1">
      <c r="A5916" s="1661" t="s">
        <v>907</v>
      </c>
      <c r="B5916" s="1661"/>
      <c r="C5916" s="1661"/>
      <c r="D5916" s="1661"/>
      <c r="E5916" s="1661"/>
      <c r="F5916" s="1661"/>
      <c r="G5916" s="1661"/>
      <c r="H5916" s="1661"/>
      <c r="I5916" s="1661"/>
      <c r="J5916" s="1661"/>
      <c r="K5916" s="1661"/>
      <c r="L5916" s="1661"/>
      <c r="M5916" s="1661"/>
    </row>
    <row r="5917" spans="1:13" s="503" customFormat="1" ht="15" customHeight="1">
      <c r="A5917" s="1661" t="s">
        <v>908</v>
      </c>
      <c r="B5917" s="1661"/>
      <c r="C5917" s="1661"/>
      <c r="D5917" s="1661"/>
      <c r="E5917" s="1661"/>
      <c r="F5917" s="1661"/>
      <c r="G5917" s="1661"/>
      <c r="H5917" s="1661"/>
      <c r="I5917" s="1661"/>
      <c r="J5917" s="1661"/>
      <c r="K5917" s="1661"/>
      <c r="L5917" s="1661"/>
      <c r="M5917" s="1661"/>
    </row>
    <row r="5918" spans="1:13" s="503" customFormat="1" ht="15">
      <c r="A5918" s="1662" t="s">
        <v>1233</v>
      </c>
      <c r="B5918" s="1662"/>
      <c r="C5918" s="1662"/>
      <c r="D5918" s="1662"/>
      <c r="E5918" s="1662"/>
      <c r="F5918" s="1662"/>
      <c r="G5918" s="1662"/>
      <c r="H5918" s="1662"/>
      <c r="I5918" s="1662"/>
      <c r="J5918" s="1662"/>
      <c r="K5918" s="1662"/>
      <c r="L5918" s="1662"/>
      <c r="M5918" s="565"/>
    </row>
    <row r="5919" spans="1:13" s="503" customFormat="1" ht="15">
      <c r="A5919" s="1663" t="s">
        <v>4731</v>
      </c>
      <c r="B5919" s="1663"/>
      <c r="C5919" s="1663"/>
      <c r="D5919" s="1663"/>
      <c r="E5919" s="1663"/>
      <c r="F5919" s="1663"/>
      <c r="G5919" s="1663"/>
      <c r="H5919" s="1663"/>
      <c r="I5919" s="1663"/>
      <c r="J5919" s="1663"/>
      <c r="K5919" s="1663"/>
      <c r="L5919" s="1663"/>
      <c r="M5919" s="565"/>
    </row>
    <row r="5920" spans="1:13" s="503" customFormat="1" ht="15">
      <c r="A5920" s="1664" t="s">
        <v>4732</v>
      </c>
      <c r="B5920" s="1664"/>
      <c r="C5920" s="1664"/>
      <c r="D5920" s="1664"/>
      <c r="E5920" s="1664"/>
      <c r="F5920" s="1664"/>
      <c r="G5920" s="1664"/>
      <c r="H5920" s="1664"/>
      <c r="I5920" s="1664"/>
      <c r="J5920" s="1664"/>
      <c r="K5920" s="1664"/>
      <c r="L5920" s="1664"/>
      <c r="M5920" s="565"/>
    </row>
    <row r="5921" spans="1:13" s="503" customFormat="1" ht="15">
      <c r="A5921" s="620" t="s">
        <v>910</v>
      </c>
      <c r="B5921" s="621" t="s">
        <v>1029</v>
      </c>
      <c r="C5921" s="620" t="s">
        <v>1030</v>
      </c>
      <c r="D5921" s="620" t="s">
        <v>1030</v>
      </c>
      <c r="E5921" s="620" t="s">
        <v>1031</v>
      </c>
      <c r="F5921" s="1657" t="s">
        <v>1032</v>
      </c>
      <c r="G5921" s="1658"/>
      <c r="H5921" s="622" t="s">
        <v>1033</v>
      </c>
      <c r="I5921" s="623" t="s">
        <v>1034</v>
      </c>
      <c r="J5921" s="620" t="s">
        <v>1035</v>
      </c>
      <c r="K5921" s="620" t="s">
        <v>1036</v>
      </c>
      <c r="L5921" s="620" t="s">
        <v>1037</v>
      </c>
      <c r="M5921" s="624" t="s">
        <v>1038</v>
      </c>
    </row>
    <row r="5922" spans="1:13" s="503" customFormat="1" ht="15">
      <c r="A5922" s="625"/>
      <c r="B5922" s="626" t="s">
        <v>1039</v>
      </c>
      <c r="C5922" s="625" t="s">
        <v>1040</v>
      </c>
      <c r="D5922" s="625" t="s">
        <v>1041</v>
      </c>
      <c r="E5922" s="625" t="s">
        <v>1042</v>
      </c>
      <c r="F5922" s="1659" t="s">
        <v>1043</v>
      </c>
      <c r="G5922" s="1660"/>
      <c r="H5922" s="627" t="s">
        <v>1044</v>
      </c>
      <c r="I5922" s="625" t="s">
        <v>6</v>
      </c>
      <c r="J5922" s="628" t="s">
        <v>1045</v>
      </c>
      <c r="K5922" s="629" t="s">
        <v>1046</v>
      </c>
      <c r="L5922" s="625" t="s">
        <v>1047</v>
      </c>
      <c r="M5922" s="628" t="s">
        <v>1048</v>
      </c>
    </row>
    <row r="5923" spans="1:13" s="503" customFormat="1" ht="15">
      <c r="A5923" s="625"/>
      <c r="B5923" s="626" t="s">
        <v>1049</v>
      </c>
      <c r="C5923" s="625"/>
      <c r="D5923" s="625"/>
      <c r="E5923" s="625"/>
      <c r="F5923" s="630" t="s">
        <v>1050</v>
      </c>
      <c r="G5923" s="630" t="s">
        <v>1051</v>
      </c>
      <c r="H5923" s="631" t="s">
        <v>1052</v>
      </c>
      <c r="I5923" s="629" t="s">
        <v>1053</v>
      </c>
      <c r="J5923" s="625" t="s">
        <v>6</v>
      </c>
      <c r="K5923" s="629"/>
      <c r="L5923" s="625" t="s">
        <v>1054</v>
      </c>
      <c r="M5923" s="632"/>
    </row>
    <row r="5924" spans="1:13" s="503" customFormat="1" ht="15">
      <c r="A5924" s="625"/>
      <c r="B5924" s="626"/>
      <c r="C5924" s="625"/>
      <c r="D5924" s="625"/>
      <c r="E5924" s="625"/>
      <c r="F5924" s="633" t="s">
        <v>1055</v>
      </c>
      <c r="G5924" s="634" t="s">
        <v>1055</v>
      </c>
      <c r="H5924" s="628" t="s">
        <v>1056</v>
      </c>
      <c r="I5924" s="629" t="s">
        <v>1057</v>
      </c>
      <c r="J5924" s="625" t="s">
        <v>1058</v>
      </c>
      <c r="K5924" s="635"/>
      <c r="L5924" s="636" t="s">
        <v>1059</v>
      </c>
      <c r="M5924" s="632"/>
    </row>
    <row r="5925" spans="1:13" s="503" customFormat="1" ht="63.75">
      <c r="A5925" s="693">
        <v>6</v>
      </c>
      <c r="B5925" s="693" t="s">
        <v>4752</v>
      </c>
      <c r="C5925" s="693" t="s">
        <v>4757</v>
      </c>
      <c r="D5925" s="693" t="s">
        <v>4758</v>
      </c>
      <c r="E5925" s="693" t="s">
        <v>4759</v>
      </c>
      <c r="F5925" s="832">
        <v>2</v>
      </c>
      <c r="G5925" s="693"/>
      <c r="H5925" s="832">
        <v>10</v>
      </c>
      <c r="I5925" s="832">
        <v>20</v>
      </c>
      <c r="J5925" s="832">
        <v>35</v>
      </c>
      <c r="K5925" s="832">
        <v>10</v>
      </c>
      <c r="L5925" s="693" t="s">
        <v>1273</v>
      </c>
      <c r="M5925" s="693" t="s">
        <v>4760</v>
      </c>
    </row>
    <row r="5926" spans="1:13" s="503" customFormat="1" ht="51">
      <c r="A5926" s="693">
        <v>7</v>
      </c>
      <c r="B5926" s="693" t="s">
        <v>4761</v>
      </c>
      <c r="C5926" s="693" t="s">
        <v>4762</v>
      </c>
      <c r="D5926" s="693" t="s">
        <v>4763</v>
      </c>
      <c r="E5926" s="693" t="s">
        <v>4764</v>
      </c>
      <c r="F5926" s="832">
        <v>13</v>
      </c>
      <c r="G5926" s="693"/>
      <c r="H5926" s="832">
        <v>3</v>
      </c>
      <c r="I5926" s="832">
        <v>16</v>
      </c>
      <c r="J5926" s="832">
        <v>16</v>
      </c>
      <c r="K5926" s="1270" t="s">
        <v>1273</v>
      </c>
      <c r="L5926" s="693" t="s">
        <v>1273</v>
      </c>
      <c r="M5926" s="693" t="s">
        <v>4765</v>
      </c>
    </row>
    <row r="5927" spans="1:13" s="503" customFormat="1" ht="51">
      <c r="A5927" s="693">
        <v>8</v>
      </c>
      <c r="B5927" s="693" t="s">
        <v>4766</v>
      </c>
      <c r="C5927" s="693" t="s">
        <v>4767</v>
      </c>
      <c r="D5927" s="693" t="s">
        <v>4768</v>
      </c>
      <c r="E5927" s="693" t="s">
        <v>4769</v>
      </c>
      <c r="F5927" s="832">
        <v>2.7</v>
      </c>
      <c r="G5927" s="693"/>
      <c r="H5927" s="832">
        <v>5</v>
      </c>
      <c r="I5927" s="832">
        <v>13</v>
      </c>
      <c r="J5927" s="832">
        <v>26</v>
      </c>
      <c r="K5927" s="832">
        <v>8</v>
      </c>
      <c r="L5927" s="693" t="s">
        <v>1273</v>
      </c>
      <c r="M5927" s="693" t="s">
        <v>4770</v>
      </c>
    </row>
    <row r="5928" spans="1:13" s="503" customFormat="1" ht="63.75">
      <c r="A5928" s="693">
        <v>9</v>
      </c>
      <c r="B5928" s="693" t="s">
        <v>4771</v>
      </c>
      <c r="C5928" s="693" t="s">
        <v>4772</v>
      </c>
      <c r="D5928" s="693" t="s">
        <v>4773</v>
      </c>
      <c r="E5928" s="693" t="s">
        <v>4774</v>
      </c>
      <c r="F5928" s="832">
        <v>2</v>
      </c>
      <c r="G5928" s="693"/>
      <c r="H5928" s="832">
        <v>2</v>
      </c>
      <c r="I5928" s="832">
        <v>10</v>
      </c>
      <c r="J5928" s="832">
        <v>18</v>
      </c>
      <c r="K5928" s="832">
        <v>8</v>
      </c>
      <c r="L5928" s="693" t="s">
        <v>1273</v>
      </c>
      <c r="M5928" s="693" t="s">
        <v>4775</v>
      </c>
    </row>
    <row r="5929" spans="1:13" s="503" customFormat="1" ht="15">
      <c r="A5929" s="576"/>
      <c r="B5929" s="1066"/>
      <c r="C5929" s="593" t="s">
        <v>6</v>
      </c>
      <c r="D5929" s="576"/>
      <c r="E5929" s="576"/>
      <c r="F5929" s="997">
        <f>SUM(F5910:F5928)</f>
        <v>100</v>
      </c>
      <c r="G5929" s="997">
        <f t="shared" ref="G5929:K5929" si="66">SUM(G5910:G5928)</f>
        <v>0</v>
      </c>
      <c r="H5929" s="997">
        <f t="shared" si="66"/>
        <v>38</v>
      </c>
      <c r="I5929" s="997">
        <f t="shared" si="66"/>
        <v>170.3</v>
      </c>
      <c r="J5929" s="997">
        <f t="shared" si="66"/>
        <v>302.60000000000002</v>
      </c>
      <c r="K5929" s="997">
        <f t="shared" si="66"/>
        <v>122.3</v>
      </c>
      <c r="L5929" s="576"/>
      <c r="M5929" s="576"/>
    </row>
    <row r="5930" spans="1:13" s="503" customFormat="1" ht="15">
      <c r="A5930" s="748"/>
      <c r="B5930" s="748"/>
      <c r="C5930" s="748"/>
      <c r="D5930" s="748"/>
      <c r="E5930" s="748"/>
      <c r="F5930" s="619"/>
      <c r="G5930" s="748"/>
      <c r="H5930" s="748"/>
      <c r="I5930" s="748"/>
      <c r="J5930" s="748"/>
      <c r="K5930" s="748"/>
      <c r="L5930" s="748"/>
      <c r="M5930" s="748"/>
    </row>
    <row r="5931" spans="1:13" s="503" customFormat="1" ht="15">
      <c r="A5931" s="748"/>
      <c r="B5931" s="748"/>
      <c r="C5931" s="748"/>
      <c r="D5931" s="748"/>
      <c r="E5931" s="748"/>
      <c r="F5931" s="748"/>
      <c r="G5931" s="748"/>
      <c r="H5931" s="748"/>
      <c r="I5931" s="748"/>
      <c r="J5931" s="748"/>
      <c r="K5931" s="748"/>
      <c r="L5931" s="748"/>
      <c r="M5931" s="748"/>
    </row>
    <row r="5932" spans="1:13" s="503" customFormat="1" ht="15">
      <c r="A5932" s="748"/>
      <c r="B5932" s="748"/>
      <c r="C5932" s="748"/>
      <c r="D5932" s="748"/>
      <c r="E5932" s="748"/>
      <c r="F5932" s="748"/>
      <c r="G5932" s="748"/>
      <c r="H5932" s="748"/>
      <c r="I5932" s="748"/>
      <c r="J5932" s="748"/>
      <c r="K5932" s="748"/>
      <c r="L5932" s="748"/>
      <c r="M5932" s="748"/>
    </row>
    <row r="5933" spans="1:13" s="503" customFormat="1" ht="15">
      <c r="A5933" s="748"/>
      <c r="B5933" s="748"/>
      <c r="C5933" s="748"/>
      <c r="D5933" s="748"/>
      <c r="E5933" s="748"/>
      <c r="F5933" s="748"/>
      <c r="G5933" s="748"/>
      <c r="H5933" s="748"/>
      <c r="I5933" s="748"/>
      <c r="J5933" s="748"/>
      <c r="K5933" s="748"/>
      <c r="L5933" s="748"/>
      <c r="M5933" s="748"/>
    </row>
    <row r="5934" spans="1:13" s="503" customFormat="1" ht="15">
      <c r="A5934" s="748"/>
      <c r="B5934" s="748"/>
      <c r="C5934" s="748"/>
      <c r="D5934" s="748"/>
      <c r="E5934" s="748"/>
      <c r="F5934" s="748"/>
      <c r="G5934" s="748"/>
      <c r="H5934" s="748"/>
      <c r="I5934" s="748"/>
      <c r="J5934" s="748"/>
      <c r="K5934" s="748"/>
      <c r="L5934" s="748"/>
      <c r="M5934" s="748"/>
    </row>
    <row r="5935" spans="1:13" s="503" customFormat="1" ht="15">
      <c r="A5935" s="748"/>
      <c r="B5935" s="748"/>
      <c r="C5935" s="748"/>
      <c r="D5935" s="748"/>
      <c r="E5935" s="748"/>
      <c r="F5935" s="748"/>
      <c r="G5935" s="748"/>
      <c r="H5935" s="748"/>
      <c r="I5935" s="748"/>
      <c r="J5935" s="748"/>
      <c r="K5935" s="748"/>
      <c r="L5935" s="748"/>
      <c r="M5935" s="748"/>
    </row>
    <row r="5936" spans="1:13" s="503" customFormat="1" ht="15">
      <c r="A5936" s="748"/>
      <c r="B5936" s="748"/>
      <c r="C5936" s="748"/>
      <c r="D5936" s="748"/>
      <c r="E5936" s="748"/>
      <c r="F5936" s="748"/>
      <c r="G5936" s="748"/>
      <c r="H5936" s="748"/>
      <c r="I5936" s="748"/>
      <c r="J5936" s="748"/>
      <c r="K5936" s="748"/>
      <c r="L5936" s="748"/>
      <c r="M5936" s="748"/>
    </row>
    <row r="5937" spans="1:13" s="503" customFormat="1" ht="15">
      <c r="A5937" s="748"/>
      <c r="B5937" s="748"/>
      <c r="C5937" s="748"/>
      <c r="D5937" s="748"/>
      <c r="E5937" s="748"/>
      <c r="F5937" s="748"/>
      <c r="G5937" s="748"/>
      <c r="H5937" s="748"/>
      <c r="I5937" s="748"/>
      <c r="J5937" s="748"/>
      <c r="K5937" s="748"/>
      <c r="L5937" s="748"/>
      <c r="M5937" s="748"/>
    </row>
    <row r="5938" spans="1:13" s="503" customFormat="1" ht="15">
      <c r="A5938" s="748"/>
      <c r="B5938" s="748"/>
      <c r="C5938" s="748"/>
      <c r="D5938" s="748"/>
      <c r="E5938" s="748"/>
      <c r="F5938" s="748"/>
      <c r="G5938" s="748"/>
      <c r="H5938" s="748"/>
      <c r="I5938" s="748"/>
      <c r="J5938" s="748"/>
      <c r="K5938" s="748"/>
      <c r="L5938" s="748"/>
      <c r="M5938" s="748"/>
    </row>
    <row r="5939" spans="1:13" s="503" customFormat="1" ht="15">
      <c r="A5939" s="748"/>
      <c r="B5939" s="748"/>
      <c r="C5939" s="748"/>
      <c r="D5939" s="748"/>
      <c r="E5939" s="748"/>
      <c r="F5939" s="748"/>
      <c r="G5939" s="748"/>
      <c r="H5939" s="748"/>
      <c r="I5939" s="748"/>
      <c r="J5939" s="748"/>
      <c r="K5939" s="748"/>
      <c r="L5939" s="748"/>
      <c r="M5939" s="748"/>
    </row>
    <row r="5940" spans="1:13" s="503" customFormat="1" ht="15">
      <c r="A5940" s="748"/>
      <c r="B5940" s="748"/>
      <c r="C5940" s="748"/>
      <c r="D5940" s="748"/>
      <c r="E5940" s="748"/>
      <c r="F5940" s="748"/>
      <c r="G5940" s="748"/>
      <c r="H5940" s="748"/>
      <c r="I5940" s="748"/>
      <c r="J5940" s="748"/>
      <c r="K5940" s="748"/>
      <c r="L5940" s="748"/>
      <c r="M5940" s="748"/>
    </row>
    <row r="5941" spans="1:13" s="503" customFormat="1" ht="15">
      <c r="A5941" s="748"/>
      <c r="B5941" s="748"/>
      <c r="C5941" s="748"/>
      <c r="D5941" s="748"/>
      <c r="E5941" s="748"/>
      <c r="F5941" s="748"/>
      <c r="G5941" s="748"/>
      <c r="H5941" s="748"/>
      <c r="I5941" s="748"/>
      <c r="J5941" s="748"/>
      <c r="K5941" s="748"/>
      <c r="L5941" s="748"/>
      <c r="M5941" s="748"/>
    </row>
    <row r="5942" spans="1:13" s="503" customFormat="1" ht="15">
      <c r="A5942" s="748"/>
      <c r="B5942" s="748"/>
      <c r="C5942" s="748"/>
      <c r="D5942" s="748"/>
      <c r="E5942" s="748"/>
      <c r="F5942" s="748"/>
      <c r="G5942" s="748"/>
      <c r="H5942" s="748"/>
      <c r="I5942" s="748"/>
      <c r="J5942" s="748"/>
      <c r="K5942" s="748"/>
      <c r="L5942" s="748"/>
      <c r="M5942" s="748"/>
    </row>
    <row r="5943" spans="1:13" s="503" customFormat="1" ht="15" customHeight="1">
      <c r="A5943" s="1661" t="s">
        <v>907</v>
      </c>
      <c r="B5943" s="1661"/>
      <c r="C5943" s="1661"/>
      <c r="D5943" s="1661"/>
      <c r="E5943" s="1661"/>
      <c r="F5943" s="1661"/>
      <c r="G5943" s="1661"/>
      <c r="H5943" s="1661"/>
      <c r="I5943" s="1661"/>
      <c r="J5943" s="1661"/>
      <c r="K5943" s="1661"/>
      <c r="L5943" s="1661"/>
      <c r="M5943" s="1661"/>
    </row>
    <row r="5944" spans="1:13" s="503" customFormat="1" ht="15" customHeight="1">
      <c r="A5944" s="1661" t="s">
        <v>908</v>
      </c>
      <c r="B5944" s="1661"/>
      <c r="C5944" s="1661"/>
      <c r="D5944" s="1661"/>
      <c r="E5944" s="1661"/>
      <c r="F5944" s="1661"/>
      <c r="G5944" s="1661"/>
      <c r="H5944" s="1661"/>
      <c r="I5944" s="1661"/>
      <c r="J5944" s="1661"/>
      <c r="K5944" s="1661"/>
      <c r="L5944" s="1661"/>
      <c r="M5944" s="1661"/>
    </row>
    <row r="5945" spans="1:13" s="503" customFormat="1" ht="15">
      <c r="A5945" s="1662" t="s">
        <v>1233</v>
      </c>
      <c r="B5945" s="1662"/>
      <c r="C5945" s="1662"/>
      <c r="D5945" s="1662"/>
      <c r="E5945" s="1662"/>
      <c r="F5945" s="1662"/>
      <c r="G5945" s="1662"/>
      <c r="H5945" s="1662"/>
      <c r="I5945" s="1662"/>
      <c r="J5945" s="1662"/>
      <c r="K5945" s="1662"/>
      <c r="L5945" s="1662"/>
      <c r="M5945" s="565"/>
    </row>
    <row r="5946" spans="1:13" s="503" customFormat="1" ht="15">
      <c r="A5946" s="1663" t="s">
        <v>4776</v>
      </c>
      <c r="B5946" s="1663"/>
      <c r="C5946" s="1663"/>
      <c r="D5946" s="1663"/>
      <c r="E5946" s="1663"/>
      <c r="F5946" s="1663"/>
      <c r="G5946" s="1663"/>
      <c r="H5946" s="1663"/>
      <c r="I5946" s="1663"/>
      <c r="J5946" s="1663"/>
      <c r="K5946" s="1663"/>
      <c r="L5946" s="1663"/>
      <c r="M5946" s="565"/>
    </row>
    <row r="5947" spans="1:13" s="503" customFormat="1" ht="15">
      <c r="A5947" s="1664" t="s">
        <v>4777</v>
      </c>
      <c r="B5947" s="1664"/>
      <c r="C5947" s="1664"/>
      <c r="D5947" s="1664"/>
      <c r="E5947" s="1664"/>
      <c r="F5947" s="1664"/>
      <c r="G5947" s="1664"/>
      <c r="H5947" s="1664"/>
      <c r="I5947" s="1664"/>
      <c r="J5947" s="1664"/>
      <c r="K5947" s="1664"/>
      <c r="L5947" s="1664"/>
      <c r="M5947" s="565"/>
    </row>
    <row r="5948" spans="1:13" s="503" customFormat="1" ht="15">
      <c r="A5948" s="620" t="s">
        <v>910</v>
      </c>
      <c r="B5948" s="621" t="s">
        <v>1029</v>
      </c>
      <c r="C5948" s="620" t="s">
        <v>1030</v>
      </c>
      <c r="D5948" s="620" t="s">
        <v>1030</v>
      </c>
      <c r="E5948" s="620" t="s">
        <v>1031</v>
      </c>
      <c r="F5948" s="1657" t="s">
        <v>1032</v>
      </c>
      <c r="G5948" s="1658"/>
      <c r="H5948" s="622" t="s">
        <v>1033</v>
      </c>
      <c r="I5948" s="623" t="s">
        <v>1034</v>
      </c>
      <c r="J5948" s="620" t="s">
        <v>1035</v>
      </c>
      <c r="K5948" s="620" t="s">
        <v>1036</v>
      </c>
      <c r="L5948" s="620" t="s">
        <v>1037</v>
      </c>
      <c r="M5948" s="624" t="s">
        <v>1038</v>
      </c>
    </row>
    <row r="5949" spans="1:13" s="503" customFormat="1" ht="15">
      <c r="A5949" s="625"/>
      <c r="B5949" s="626" t="s">
        <v>1039</v>
      </c>
      <c r="C5949" s="625" t="s">
        <v>1040</v>
      </c>
      <c r="D5949" s="625" t="s">
        <v>1041</v>
      </c>
      <c r="E5949" s="625" t="s">
        <v>1042</v>
      </c>
      <c r="F5949" s="1659" t="s">
        <v>1043</v>
      </c>
      <c r="G5949" s="1660"/>
      <c r="H5949" s="627" t="s">
        <v>1044</v>
      </c>
      <c r="I5949" s="625" t="s">
        <v>6</v>
      </c>
      <c r="J5949" s="628" t="s">
        <v>1045</v>
      </c>
      <c r="K5949" s="629" t="s">
        <v>1046</v>
      </c>
      <c r="L5949" s="625" t="s">
        <v>1047</v>
      </c>
      <c r="M5949" s="628" t="s">
        <v>1048</v>
      </c>
    </row>
    <row r="5950" spans="1:13" s="503" customFormat="1" ht="15">
      <c r="A5950" s="625"/>
      <c r="B5950" s="626" t="s">
        <v>1049</v>
      </c>
      <c r="C5950" s="625"/>
      <c r="D5950" s="625"/>
      <c r="E5950" s="625"/>
      <c r="F5950" s="630" t="s">
        <v>1050</v>
      </c>
      <c r="G5950" s="630" t="s">
        <v>1051</v>
      </c>
      <c r="H5950" s="631" t="s">
        <v>1052</v>
      </c>
      <c r="I5950" s="629" t="s">
        <v>1053</v>
      </c>
      <c r="J5950" s="625" t="s">
        <v>6</v>
      </c>
      <c r="K5950" s="629"/>
      <c r="L5950" s="625" t="s">
        <v>1054</v>
      </c>
      <c r="M5950" s="632"/>
    </row>
    <row r="5951" spans="1:13" s="503" customFormat="1" ht="15">
      <c r="A5951" s="625"/>
      <c r="B5951" s="626"/>
      <c r="C5951" s="625"/>
      <c r="D5951" s="625"/>
      <c r="E5951" s="625"/>
      <c r="F5951" s="633" t="s">
        <v>1055</v>
      </c>
      <c r="G5951" s="634" t="s">
        <v>1055</v>
      </c>
      <c r="H5951" s="628" t="s">
        <v>1056</v>
      </c>
      <c r="I5951" s="629" t="s">
        <v>1057</v>
      </c>
      <c r="J5951" s="625" t="s">
        <v>1058</v>
      </c>
      <c r="K5951" s="635"/>
      <c r="L5951" s="636" t="s">
        <v>1059</v>
      </c>
      <c r="M5951" s="632"/>
    </row>
    <row r="5952" spans="1:13" s="503" customFormat="1" ht="178.5">
      <c r="A5952" s="1070">
        <v>1</v>
      </c>
      <c r="B5952" s="673" t="s">
        <v>4778</v>
      </c>
      <c r="C5952" s="1476" t="s">
        <v>2602</v>
      </c>
      <c r="D5952" s="1477" t="s">
        <v>4779</v>
      </c>
      <c r="E5952" s="694" t="s">
        <v>4780</v>
      </c>
      <c r="F5952" s="1478">
        <v>180</v>
      </c>
      <c r="G5952" s="1479"/>
      <c r="H5952" s="1480">
        <v>247.2</v>
      </c>
      <c r="I5952" s="1480">
        <v>347.2</v>
      </c>
      <c r="J5952" s="1480">
        <v>594.4</v>
      </c>
      <c r="K5952" s="1480">
        <v>232.5</v>
      </c>
      <c r="L5952" s="1481">
        <v>15.96</v>
      </c>
      <c r="M5952" s="693" t="s">
        <v>4781</v>
      </c>
    </row>
    <row r="5953" spans="1:13" s="503" customFormat="1" ht="242.25">
      <c r="A5953" s="1070"/>
      <c r="B5953" s="673"/>
      <c r="C5953" s="1476"/>
      <c r="D5953" s="1477" t="s">
        <v>4782</v>
      </c>
      <c r="E5953" s="694" t="s">
        <v>4783</v>
      </c>
      <c r="F5953" s="1478"/>
      <c r="G5953" s="1479"/>
      <c r="H5953" s="1480"/>
      <c r="I5953" s="1480"/>
      <c r="J5953" s="1480"/>
      <c r="K5953" s="1480"/>
      <c r="L5953" s="1481"/>
      <c r="M5953" s="693"/>
    </row>
    <row r="5954" spans="1:13" s="503" customFormat="1" ht="15">
      <c r="A5954" s="1482"/>
      <c r="B5954" s="665"/>
      <c r="C5954" s="1483"/>
      <c r="D5954" s="1484"/>
      <c r="E5954" s="911"/>
      <c r="F5954" s="1485"/>
      <c r="G5954" s="1486"/>
      <c r="H5954" s="1487"/>
      <c r="I5954" s="1487"/>
      <c r="J5954" s="1487"/>
      <c r="K5954" s="1487"/>
      <c r="L5954" s="1488"/>
      <c r="M5954" s="731"/>
    </row>
    <row r="5955" spans="1:13" s="503" customFormat="1" ht="15">
      <c r="A5955" s="1482"/>
      <c r="B5955" s="665"/>
      <c r="C5955" s="1483"/>
      <c r="D5955" s="1484"/>
      <c r="E5955" s="911"/>
      <c r="F5955" s="1485"/>
      <c r="G5955" s="1486"/>
      <c r="H5955" s="1487"/>
      <c r="I5955" s="1487"/>
      <c r="J5955" s="1487"/>
      <c r="K5955" s="1487"/>
      <c r="L5955" s="1488"/>
      <c r="M5955" s="731"/>
    </row>
    <row r="5956" spans="1:13" s="503" customFormat="1" ht="15" customHeight="1">
      <c r="A5956" s="1661" t="s">
        <v>907</v>
      </c>
      <c r="B5956" s="1661"/>
      <c r="C5956" s="1661"/>
      <c r="D5956" s="1661"/>
      <c r="E5956" s="1661"/>
      <c r="F5956" s="1661"/>
      <c r="G5956" s="1661"/>
      <c r="H5956" s="1661"/>
      <c r="I5956" s="1661"/>
      <c r="J5956" s="1661"/>
      <c r="K5956" s="1661"/>
      <c r="L5956" s="1661"/>
      <c r="M5956" s="1661"/>
    </row>
    <row r="5957" spans="1:13" s="503" customFormat="1" ht="15" customHeight="1">
      <c r="A5957" s="1661" t="s">
        <v>908</v>
      </c>
      <c r="B5957" s="1661"/>
      <c r="C5957" s="1661"/>
      <c r="D5957" s="1661"/>
      <c r="E5957" s="1661"/>
      <c r="F5957" s="1661"/>
      <c r="G5957" s="1661"/>
      <c r="H5957" s="1661"/>
      <c r="I5957" s="1661"/>
      <c r="J5957" s="1661"/>
      <c r="K5957" s="1661"/>
      <c r="L5957" s="1661"/>
      <c r="M5957" s="1661"/>
    </row>
    <row r="5958" spans="1:13" s="503" customFormat="1" ht="15">
      <c r="A5958" s="1662" t="s">
        <v>1233</v>
      </c>
      <c r="B5958" s="1662"/>
      <c r="C5958" s="1662"/>
      <c r="D5958" s="1662"/>
      <c r="E5958" s="1662"/>
      <c r="F5958" s="1662"/>
      <c r="G5958" s="1662"/>
      <c r="H5958" s="1662"/>
      <c r="I5958" s="1662"/>
      <c r="J5958" s="1662"/>
      <c r="K5958" s="1662"/>
      <c r="L5958" s="1662"/>
      <c r="M5958" s="565"/>
    </row>
    <row r="5959" spans="1:13" s="503" customFormat="1" ht="15">
      <c r="A5959" s="1663" t="s">
        <v>4776</v>
      </c>
      <c r="B5959" s="1663"/>
      <c r="C5959" s="1663"/>
      <c r="D5959" s="1663"/>
      <c r="E5959" s="1663"/>
      <c r="F5959" s="1663"/>
      <c r="G5959" s="1663"/>
      <c r="H5959" s="1663"/>
      <c r="I5959" s="1663"/>
      <c r="J5959" s="1663"/>
      <c r="K5959" s="1663"/>
      <c r="L5959" s="1663"/>
      <c r="M5959" s="565"/>
    </row>
    <row r="5960" spans="1:13" s="503" customFormat="1" ht="15">
      <c r="A5960" s="1664" t="s">
        <v>4777</v>
      </c>
      <c r="B5960" s="1664"/>
      <c r="C5960" s="1664"/>
      <c r="D5960" s="1664"/>
      <c r="E5960" s="1664"/>
      <c r="F5960" s="1664"/>
      <c r="G5960" s="1664"/>
      <c r="H5960" s="1664"/>
      <c r="I5960" s="1664"/>
      <c r="J5960" s="1664"/>
      <c r="K5960" s="1664"/>
      <c r="L5960" s="1664"/>
      <c r="M5960" s="565"/>
    </row>
    <row r="5961" spans="1:13" s="503" customFormat="1" ht="15">
      <c r="A5961" s="620" t="s">
        <v>910</v>
      </c>
      <c r="B5961" s="621" t="s">
        <v>1029</v>
      </c>
      <c r="C5961" s="620" t="s">
        <v>1030</v>
      </c>
      <c r="D5961" s="620" t="s">
        <v>1030</v>
      </c>
      <c r="E5961" s="620" t="s">
        <v>1031</v>
      </c>
      <c r="F5961" s="1657" t="s">
        <v>1032</v>
      </c>
      <c r="G5961" s="1658"/>
      <c r="H5961" s="622" t="s">
        <v>1033</v>
      </c>
      <c r="I5961" s="623" t="s">
        <v>1034</v>
      </c>
      <c r="J5961" s="620" t="s">
        <v>1035</v>
      </c>
      <c r="K5961" s="620" t="s">
        <v>1036</v>
      </c>
      <c r="L5961" s="620" t="s">
        <v>1037</v>
      </c>
      <c r="M5961" s="624" t="s">
        <v>1038</v>
      </c>
    </row>
    <row r="5962" spans="1:13" s="503" customFormat="1" ht="15">
      <c r="A5962" s="625"/>
      <c r="B5962" s="626" t="s">
        <v>1039</v>
      </c>
      <c r="C5962" s="625" t="s">
        <v>1040</v>
      </c>
      <c r="D5962" s="625" t="s">
        <v>1041</v>
      </c>
      <c r="E5962" s="625" t="s">
        <v>1042</v>
      </c>
      <c r="F5962" s="1659" t="s">
        <v>1043</v>
      </c>
      <c r="G5962" s="1660"/>
      <c r="H5962" s="627" t="s">
        <v>1044</v>
      </c>
      <c r="I5962" s="625" t="s">
        <v>6</v>
      </c>
      <c r="J5962" s="628" t="s">
        <v>1045</v>
      </c>
      <c r="K5962" s="629" t="s">
        <v>1046</v>
      </c>
      <c r="L5962" s="625" t="s">
        <v>1047</v>
      </c>
      <c r="M5962" s="628" t="s">
        <v>1048</v>
      </c>
    </row>
    <row r="5963" spans="1:13" s="503" customFormat="1" ht="15">
      <c r="A5963" s="625"/>
      <c r="B5963" s="626" t="s">
        <v>1049</v>
      </c>
      <c r="C5963" s="625"/>
      <c r="D5963" s="625"/>
      <c r="E5963" s="625"/>
      <c r="F5963" s="630" t="s">
        <v>1050</v>
      </c>
      <c r="G5963" s="630" t="s">
        <v>1051</v>
      </c>
      <c r="H5963" s="631" t="s">
        <v>1052</v>
      </c>
      <c r="I5963" s="629" t="s">
        <v>1053</v>
      </c>
      <c r="J5963" s="625" t="s">
        <v>6</v>
      </c>
      <c r="K5963" s="629"/>
      <c r="L5963" s="625" t="s">
        <v>1054</v>
      </c>
      <c r="M5963" s="632"/>
    </row>
    <row r="5964" spans="1:13" s="503" customFormat="1" ht="15">
      <c r="A5964" s="625"/>
      <c r="B5964" s="626"/>
      <c r="C5964" s="625"/>
      <c r="D5964" s="625"/>
      <c r="E5964" s="625"/>
      <c r="F5964" s="633" t="s">
        <v>1055</v>
      </c>
      <c r="G5964" s="634" t="s">
        <v>1055</v>
      </c>
      <c r="H5964" s="628" t="s">
        <v>1056</v>
      </c>
      <c r="I5964" s="629" t="s">
        <v>1057</v>
      </c>
      <c r="J5964" s="625" t="s">
        <v>1058</v>
      </c>
      <c r="K5964" s="635"/>
      <c r="L5964" s="636" t="s">
        <v>1059</v>
      </c>
      <c r="M5964" s="632"/>
    </row>
    <row r="5965" spans="1:13" s="503" customFormat="1" ht="76.5">
      <c r="A5965" s="1489">
        <v>2</v>
      </c>
      <c r="B5965" s="638" t="s">
        <v>4784</v>
      </c>
      <c r="C5965" s="1490" t="s">
        <v>4785</v>
      </c>
      <c r="D5965" s="1490" t="s">
        <v>4786</v>
      </c>
      <c r="E5965" s="1490" t="s">
        <v>4787</v>
      </c>
      <c r="F5965" s="1491">
        <v>3</v>
      </c>
      <c r="G5965" s="848"/>
      <c r="H5965" s="1492">
        <v>91.68</v>
      </c>
      <c r="I5965" s="1492">
        <v>154.02000000000001</v>
      </c>
      <c r="J5965" s="1493">
        <v>236.36</v>
      </c>
      <c r="K5965" s="1492">
        <v>20</v>
      </c>
      <c r="L5965" s="1494" t="s">
        <v>1273</v>
      </c>
      <c r="M5965" s="1490" t="s">
        <v>4788</v>
      </c>
    </row>
    <row r="5966" spans="1:13" s="503" customFormat="1" ht="100.5" customHeight="1">
      <c r="A5966" s="1495"/>
      <c r="B5966" s="650"/>
      <c r="C5966" s="1496"/>
      <c r="D5966" s="1496" t="s">
        <v>4789</v>
      </c>
      <c r="E5966" s="1496" t="s">
        <v>4790</v>
      </c>
      <c r="F5966" s="1497"/>
      <c r="G5966" s="1048"/>
      <c r="H5966" s="1498"/>
      <c r="I5966" s="1498"/>
      <c r="J5966" s="1499"/>
      <c r="K5966" s="1498"/>
      <c r="L5966" s="1500"/>
      <c r="M5966" s="1496" t="s">
        <v>4791</v>
      </c>
    </row>
    <row r="5967" spans="1:13" s="503" customFormat="1" ht="89.25">
      <c r="A5967" s="1495"/>
      <c r="B5967" s="650"/>
      <c r="C5967" s="1496"/>
      <c r="D5967" s="1496" t="s">
        <v>4792</v>
      </c>
      <c r="E5967" s="1496" t="s">
        <v>4793</v>
      </c>
      <c r="F5967" s="1497"/>
      <c r="G5967" s="1048"/>
      <c r="H5967" s="1498"/>
      <c r="I5967" s="1498"/>
      <c r="J5967" s="1499"/>
      <c r="K5967" s="1498"/>
      <c r="L5967" s="1500"/>
      <c r="M5967" s="1496" t="s">
        <v>4794</v>
      </c>
    </row>
    <row r="5968" spans="1:13" s="503" customFormat="1" ht="124.5" customHeight="1">
      <c r="A5968" s="1501"/>
      <c r="B5968" s="656"/>
      <c r="C5968" s="1502"/>
      <c r="D5968" s="1502" t="s">
        <v>4795</v>
      </c>
      <c r="E5968" s="1502" t="s">
        <v>4796</v>
      </c>
      <c r="F5968" s="1503"/>
      <c r="G5968" s="854"/>
      <c r="H5968" s="1504"/>
      <c r="I5968" s="1504"/>
      <c r="J5968" s="1505"/>
      <c r="K5968" s="1504"/>
      <c r="L5968" s="1506"/>
      <c r="M5968" s="1502" t="s">
        <v>4797</v>
      </c>
    </row>
    <row r="5969" spans="1:13" s="503" customFormat="1" ht="15">
      <c r="A5969" s="1486"/>
      <c r="B5969" s="665"/>
      <c r="C5969" s="1483"/>
      <c r="D5969" s="1483"/>
      <c r="E5969" s="1483"/>
      <c r="F5969" s="1488"/>
      <c r="G5969" s="733"/>
      <c r="H5969" s="1487"/>
      <c r="I5969" s="1487"/>
      <c r="J5969" s="1507"/>
      <c r="K5969" s="1487"/>
      <c r="L5969" s="1508"/>
      <c r="M5969" s="1483"/>
    </row>
    <row r="5970" spans="1:13" s="503" customFormat="1" ht="15">
      <c r="A5970" s="1486"/>
      <c r="B5970" s="665"/>
      <c r="C5970" s="1483"/>
      <c r="D5970" s="1483"/>
      <c r="E5970" s="1483"/>
      <c r="F5970" s="1488"/>
      <c r="G5970" s="733"/>
      <c r="H5970" s="1487"/>
      <c r="I5970" s="1487"/>
      <c r="J5970" s="1507"/>
      <c r="K5970" s="1487"/>
      <c r="L5970" s="1508"/>
      <c r="M5970" s="1483"/>
    </row>
    <row r="5971" spans="1:13" s="503" customFormat="1" ht="15">
      <c r="A5971" s="1486"/>
      <c r="B5971" s="665"/>
      <c r="C5971" s="1483"/>
      <c r="D5971" s="1483"/>
      <c r="E5971" s="1483"/>
      <c r="F5971" s="1488"/>
      <c r="G5971" s="733"/>
      <c r="H5971" s="1487"/>
      <c r="I5971" s="1487"/>
      <c r="J5971" s="1507"/>
      <c r="K5971" s="1487"/>
      <c r="L5971" s="1508"/>
      <c r="M5971" s="1483"/>
    </row>
    <row r="5972" spans="1:13" s="503" customFormat="1" ht="15">
      <c r="A5972" s="1486"/>
      <c r="B5972" s="665"/>
      <c r="C5972" s="1483"/>
      <c r="D5972" s="1483"/>
      <c r="E5972" s="1483"/>
      <c r="F5972" s="1488"/>
      <c r="G5972" s="733"/>
      <c r="H5972" s="1487"/>
      <c r="I5972" s="1487"/>
      <c r="J5972" s="1507"/>
      <c r="K5972" s="1487"/>
      <c r="L5972" s="1508"/>
      <c r="M5972" s="1483"/>
    </row>
    <row r="5973" spans="1:13" s="503" customFormat="1" ht="15" customHeight="1">
      <c r="A5973" s="1661" t="s">
        <v>907</v>
      </c>
      <c r="B5973" s="1661"/>
      <c r="C5973" s="1661"/>
      <c r="D5973" s="1661"/>
      <c r="E5973" s="1661"/>
      <c r="F5973" s="1661"/>
      <c r="G5973" s="1661"/>
      <c r="H5973" s="1661"/>
      <c r="I5973" s="1661"/>
      <c r="J5973" s="1661"/>
      <c r="K5973" s="1661"/>
      <c r="L5973" s="1661"/>
      <c r="M5973" s="1661"/>
    </row>
    <row r="5974" spans="1:13" s="503" customFormat="1" ht="15" customHeight="1">
      <c r="A5974" s="1661" t="s">
        <v>908</v>
      </c>
      <c r="B5974" s="1661"/>
      <c r="C5974" s="1661"/>
      <c r="D5974" s="1661"/>
      <c r="E5974" s="1661"/>
      <c r="F5974" s="1661"/>
      <c r="G5974" s="1661"/>
      <c r="H5974" s="1661"/>
      <c r="I5974" s="1661"/>
      <c r="J5974" s="1661"/>
      <c r="K5974" s="1661"/>
      <c r="L5974" s="1661"/>
      <c r="M5974" s="1661"/>
    </row>
    <row r="5975" spans="1:13" s="503" customFormat="1" ht="15">
      <c r="A5975" s="1662" t="s">
        <v>1233</v>
      </c>
      <c r="B5975" s="1662"/>
      <c r="C5975" s="1662"/>
      <c r="D5975" s="1662"/>
      <c r="E5975" s="1662"/>
      <c r="F5975" s="1662"/>
      <c r="G5975" s="1662"/>
      <c r="H5975" s="1662"/>
      <c r="I5975" s="1662"/>
      <c r="J5975" s="1662"/>
      <c r="K5975" s="1662"/>
      <c r="L5975" s="1662"/>
      <c r="M5975" s="565"/>
    </row>
    <row r="5976" spans="1:13" s="503" customFormat="1" ht="15">
      <c r="A5976" s="1663" t="s">
        <v>4776</v>
      </c>
      <c r="B5976" s="1663"/>
      <c r="C5976" s="1663"/>
      <c r="D5976" s="1663"/>
      <c r="E5976" s="1663"/>
      <c r="F5976" s="1663"/>
      <c r="G5976" s="1663"/>
      <c r="H5976" s="1663"/>
      <c r="I5976" s="1663"/>
      <c r="J5976" s="1663"/>
      <c r="K5976" s="1663"/>
      <c r="L5976" s="1663"/>
      <c r="M5976" s="565"/>
    </row>
    <row r="5977" spans="1:13" s="503" customFormat="1" ht="15">
      <c r="A5977" s="1664" t="s">
        <v>4777</v>
      </c>
      <c r="B5977" s="1664"/>
      <c r="C5977" s="1664"/>
      <c r="D5977" s="1664"/>
      <c r="E5977" s="1664"/>
      <c r="F5977" s="1664"/>
      <c r="G5977" s="1664"/>
      <c r="H5977" s="1664"/>
      <c r="I5977" s="1664"/>
      <c r="J5977" s="1664"/>
      <c r="K5977" s="1664"/>
      <c r="L5977" s="1664"/>
      <c r="M5977" s="565"/>
    </row>
    <row r="5978" spans="1:13" s="503" customFormat="1" ht="15">
      <c r="A5978" s="620" t="s">
        <v>910</v>
      </c>
      <c r="B5978" s="621" t="s">
        <v>1029</v>
      </c>
      <c r="C5978" s="620" t="s">
        <v>1030</v>
      </c>
      <c r="D5978" s="620" t="s">
        <v>1030</v>
      </c>
      <c r="E5978" s="620" t="s">
        <v>1031</v>
      </c>
      <c r="F5978" s="1657" t="s">
        <v>1032</v>
      </c>
      <c r="G5978" s="1658"/>
      <c r="H5978" s="622" t="s">
        <v>1033</v>
      </c>
      <c r="I5978" s="623" t="s">
        <v>1034</v>
      </c>
      <c r="J5978" s="620" t="s">
        <v>1035</v>
      </c>
      <c r="K5978" s="620" t="s">
        <v>1036</v>
      </c>
      <c r="L5978" s="620" t="s">
        <v>1037</v>
      </c>
      <c r="M5978" s="624" t="s">
        <v>1038</v>
      </c>
    </row>
    <row r="5979" spans="1:13" s="503" customFormat="1" ht="15">
      <c r="A5979" s="625"/>
      <c r="B5979" s="626" t="s">
        <v>1039</v>
      </c>
      <c r="C5979" s="625" t="s">
        <v>1040</v>
      </c>
      <c r="D5979" s="625" t="s">
        <v>1041</v>
      </c>
      <c r="E5979" s="625" t="s">
        <v>1042</v>
      </c>
      <c r="F5979" s="1659" t="s">
        <v>1043</v>
      </c>
      <c r="G5979" s="1660"/>
      <c r="H5979" s="627" t="s">
        <v>1044</v>
      </c>
      <c r="I5979" s="625" t="s">
        <v>6</v>
      </c>
      <c r="J5979" s="628" t="s">
        <v>1045</v>
      </c>
      <c r="K5979" s="629" t="s">
        <v>1046</v>
      </c>
      <c r="L5979" s="625" t="s">
        <v>1047</v>
      </c>
      <c r="M5979" s="628" t="s">
        <v>1048</v>
      </c>
    </row>
    <row r="5980" spans="1:13" s="503" customFormat="1" ht="15">
      <c r="A5980" s="625"/>
      <c r="B5980" s="626" t="s">
        <v>1049</v>
      </c>
      <c r="C5980" s="625"/>
      <c r="D5980" s="625"/>
      <c r="E5980" s="625"/>
      <c r="F5980" s="630" t="s">
        <v>1050</v>
      </c>
      <c r="G5980" s="630" t="s">
        <v>1051</v>
      </c>
      <c r="H5980" s="631" t="s">
        <v>1052</v>
      </c>
      <c r="I5980" s="629" t="s">
        <v>1053</v>
      </c>
      <c r="J5980" s="625" t="s">
        <v>6</v>
      </c>
      <c r="K5980" s="629"/>
      <c r="L5980" s="625" t="s">
        <v>1054</v>
      </c>
      <c r="M5980" s="632"/>
    </row>
    <row r="5981" spans="1:13" s="503" customFormat="1" ht="15">
      <c r="A5981" s="670"/>
      <c r="B5981" s="967"/>
      <c r="C5981" s="670"/>
      <c r="D5981" s="670"/>
      <c r="E5981" s="670"/>
      <c r="F5981" s="1024" t="s">
        <v>1055</v>
      </c>
      <c r="G5981" s="1025" t="s">
        <v>1055</v>
      </c>
      <c r="H5981" s="671" t="s">
        <v>1056</v>
      </c>
      <c r="I5981" s="1026" t="s">
        <v>1057</v>
      </c>
      <c r="J5981" s="670" t="s">
        <v>1058</v>
      </c>
      <c r="K5981" s="1027"/>
      <c r="L5981" s="1028" t="s">
        <v>1059</v>
      </c>
      <c r="M5981" s="1029"/>
    </row>
    <row r="5982" spans="1:13" s="503" customFormat="1" ht="127.5">
      <c r="A5982" s="1495"/>
      <c r="B5982" s="650"/>
      <c r="C5982" s="1496"/>
      <c r="D5982" s="1496" t="s">
        <v>4798</v>
      </c>
      <c r="E5982" s="1496" t="s">
        <v>812</v>
      </c>
      <c r="F5982" s="1497"/>
      <c r="G5982" s="1048"/>
      <c r="H5982" s="1498"/>
      <c r="I5982" s="1498"/>
      <c r="J5982" s="1499"/>
      <c r="K5982" s="1498"/>
      <c r="L5982" s="1500"/>
      <c r="M5982" s="1496" t="s">
        <v>4799</v>
      </c>
    </row>
    <row r="5983" spans="1:13" s="503" customFormat="1" ht="78.75" customHeight="1">
      <c r="A5983" s="1489">
        <v>3</v>
      </c>
      <c r="B5983" s="638" t="s">
        <v>4800</v>
      </c>
      <c r="C5983" s="1490" t="s">
        <v>2995</v>
      </c>
      <c r="D5983" s="1490" t="s">
        <v>4801</v>
      </c>
      <c r="E5983" s="1490" t="s">
        <v>4802</v>
      </c>
      <c r="F5983" s="1509" t="s">
        <v>1077</v>
      </c>
      <c r="G5983" s="1037"/>
      <c r="H5983" s="1036">
        <v>7</v>
      </c>
      <c r="I5983" s="1036">
        <v>13.42</v>
      </c>
      <c r="J5983" s="1036">
        <v>19.84</v>
      </c>
      <c r="K5983" s="1036">
        <v>7</v>
      </c>
      <c r="L5983" s="1510"/>
      <c r="M5983" s="803" t="s">
        <v>4803</v>
      </c>
    </row>
    <row r="5984" spans="1:13" s="503" customFormat="1" ht="216.75">
      <c r="A5984" s="1501"/>
      <c r="B5984" s="656"/>
      <c r="C5984" s="1502"/>
      <c r="D5984" s="1502" t="s">
        <v>4804</v>
      </c>
      <c r="E5984" s="1502" t="s">
        <v>4805</v>
      </c>
      <c r="F5984" s="1511"/>
      <c r="G5984" s="1094"/>
      <c r="H5984" s="1512"/>
      <c r="I5984" s="1512"/>
      <c r="J5984" s="1512"/>
      <c r="K5984" s="1512"/>
      <c r="L5984" s="1513"/>
      <c r="M5984" s="906"/>
    </row>
    <row r="5985" spans="1:13" s="503" customFormat="1" ht="15">
      <c r="A5985" s="1486"/>
      <c r="B5985" s="665"/>
      <c r="C5985" s="1483"/>
      <c r="D5985" s="1483"/>
      <c r="E5985" s="1483"/>
      <c r="F5985" s="1514"/>
      <c r="G5985" s="1098"/>
      <c r="H5985" s="1515"/>
      <c r="I5985" s="1515"/>
      <c r="J5985" s="1515"/>
      <c r="K5985" s="1515"/>
      <c r="L5985" s="1516"/>
      <c r="M5985" s="911"/>
    </row>
    <row r="5986" spans="1:13" s="503" customFormat="1" ht="15">
      <c r="A5986" s="1486"/>
      <c r="B5986" s="665"/>
      <c r="C5986" s="1483"/>
      <c r="D5986" s="1483"/>
      <c r="E5986" s="1483"/>
      <c r="F5986" s="1514"/>
      <c r="G5986" s="1098"/>
      <c r="H5986" s="1515"/>
      <c r="I5986" s="1515"/>
      <c r="J5986" s="1515"/>
      <c r="K5986" s="1515"/>
      <c r="L5986" s="1516"/>
      <c r="M5986" s="911"/>
    </row>
    <row r="5987" spans="1:13" s="503" customFormat="1" ht="15" customHeight="1">
      <c r="A5987" s="1661" t="s">
        <v>907</v>
      </c>
      <c r="B5987" s="1661"/>
      <c r="C5987" s="1661"/>
      <c r="D5987" s="1661"/>
      <c r="E5987" s="1661"/>
      <c r="F5987" s="1661"/>
      <c r="G5987" s="1661"/>
      <c r="H5987" s="1661"/>
      <c r="I5987" s="1661"/>
      <c r="J5987" s="1661"/>
      <c r="K5987" s="1661"/>
      <c r="L5987" s="1661"/>
      <c r="M5987" s="1661"/>
    </row>
    <row r="5988" spans="1:13" s="503" customFormat="1" ht="15" customHeight="1">
      <c r="A5988" s="1661" t="s">
        <v>908</v>
      </c>
      <c r="B5988" s="1661"/>
      <c r="C5988" s="1661"/>
      <c r="D5988" s="1661"/>
      <c r="E5988" s="1661"/>
      <c r="F5988" s="1661"/>
      <c r="G5988" s="1661"/>
      <c r="H5988" s="1661"/>
      <c r="I5988" s="1661"/>
      <c r="J5988" s="1661"/>
      <c r="K5988" s="1661"/>
      <c r="L5988" s="1661"/>
      <c r="M5988" s="1661"/>
    </row>
    <row r="5989" spans="1:13" s="503" customFormat="1" ht="15">
      <c r="A5989" s="1662" t="s">
        <v>1233</v>
      </c>
      <c r="B5989" s="1662"/>
      <c r="C5989" s="1662"/>
      <c r="D5989" s="1662"/>
      <c r="E5989" s="1662"/>
      <c r="F5989" s="1662"/>
      <c r="G5989" s="1662"/>
      <c r="H5989" s="1662"/>
      <c r="I5989" s="1662"/>
      <c r="J5989" s="1662"/>
      <c r="K5989" s="1662"/>
      <c r="L5989" s="1662"/>
      <c r="M5989" s="565"/>
    </row>
    <row r="5990" spans="1:13" s="503" customFormat="1" ht="15">
      <c r="A5990" s="1663" t="s">
        <v>4776</v>
      </c>
      <c r="B5990" s="1663"/>
      <c r="C5990" s="1663"/>
      <c r="D5990" s="1663"/>
      <c r="E5990" s="1663"/>
      <c r="F5990" s="1663"/>
      <c r="G5990" s="1663"/>
      <c r="H5990" s="1663"/>
      <c r="I5990" s="1663"/>
      <c r="J5990" s="1663"/>
      <c r="K5990" s="1663"/>
      <c r="L5990" s="1663"/>
      <c r="M5990" s="565"/>
    </row>
    <row r="5991" spans="1:13" s="503" customFormat="1" ht="15">
      <c r="A5991" s="1664" t="s">
        <v>4777</v>
      </c>
      <c r="B5991" s="1664"/>
      <c r="C5991" s="1664"/>
      <c r="D5991" s="1664"/>
      <c r="E5991" s="1664"/>
      <c r="F5991" s="1664"/>
      <c r="G5991" s="1664"/>
      <c r="H5991" s="1664"/>
      <c r="I5991" s="1664"/>
      <c r="J5991" s="1664"/>
      <c r="K5991" s="1664"/>
      <c r="L5991" s="1664"/>
      <c r="M5991" s="565"/>
    </row>
    <row r="5992" spans="1:13" s="503" customFormat="1" ht="15">
      <c r="A5992" s="620" t="s">
        <v>910</v>
      </c>
      <c r="B5992" s="621" t="s">
        <v>1029</v>
      </c>
      <c r="C5992" s="620" t="s">
        <v>1030</v>
      </c>
      <c r="D5992" s="620" t="s">
        <v>1030</v>
      </c>
      <c r="E5992" s="620" t="s">
        <v>1031</v>
      </c>
      <c r="F5992" s="1657" t="s">
        <v>1032</v>
      </c>
      <c r="G5992" s="1658"/>
      <c r="H5992" s="622" t="s">
        <v>1033</v>
      </c>
      <c r="I5992" s="623" t="s">
        <v>1034</v>
      </c>
      <c r="J5992" s="620" t="s">
        <v>1035</v>
      </c>
      <c r="K5992" s="620" t="s">
        <v>1036</v>
      </c>
      <c r="L5992" s="620" t="s">
        <v>1037</v>
      </c>
      <c r="M5992" s="624" t="s">
        <v>1038</v>
      </c>
    </row>
    <row r="5993" spans="1:13" s="503" customFormat="1" ht="15">
      <c r="A5993" s="625"/>
      <c r="B5993" s="626" t="s">
        <v>1039</v>
      </c>
      <c r="C5993" s="625" t="s">
        <v>1040</v>
      </c>
      <c r="D5993" s="625" t="s">
        <v>1041</v>
      </c>
      <c r="E5993" s="625" t="s">
        <v>1042</v>
      </c>
      <c r="F5993" s="1659" t="s">
        <v>1043</v>
      </c>
      <c r="G5993" s="1660"/>
      <c r="H5993" s="627" t="s">
        <v>1044</v>
      </c>
      <c r="I5993" s="625" t="s">
        <v>6</v>
      </c>
      <c r="J5993" s="628" t="s">
        <v>1045</v>
      </c>
      <c r="K5993" s="629" t="s">
        <v>1046</v>
      </c>
      <c r="L5993" s="625" t="s">
        <v>1047</v>
      </c>
      <c r="M5993" s="628" t="s">
        <v>1048</v>
      </c>
    </row>
    <row r="5994" spans="1:13" s="503" customFormat="1" ht="15">
      <c r="A5994" s="625"/>
      <c r="B5994" s="626" t="s">
        <v>1049</v>
      </c>
      <c r="C5994" s="625"/>
      <c r="D5994" s="625"/>
      <c r="E5994" s="625"/>
      <c r="F5994" s="630" t="s">
        <v>1050</v>
      </c>
      <c r="G5994" s="630" t="s">
        <v>1051</v>
      </c>
      <c r="H5994" s="631" t="s">
        <v>1052</v>
      </c>
      <c r="I5994" s="629" t="s">
        <v>1053</v>
      </c>
      <c r="J5994" s="625" t="s">
        <v>6</v>
      </c>
      <c r="K5994" s="629"/>
      <c r="L5994" s="625" t="s">
        <v>1054</v>
      </c>
      <c r="M5994" s="632"/>
    </row>
    <row r="5995" spans="1:13" s="503" customFormat="1" ht="15">
      <c r="A5995" s="670"/>
      <c r="B5995" s="967"/>
      <c r="C5995" s="670"/>
      <c r="D5995" s="670"/>
      <c r="E5995" s="670"/>
      <c r="F5995" s="1024" t="s">
        <v>1055</v>
      </c>
      <c r="G5995" s="1025" t="s">
        <v>1055</v>
      </c>
      <c r="H5995" s="671" t="s">
        <v>1056</v>
      </c>
      <c r="I5995" s="1026" t="s">
        <v>1057</v>
      </c>
      <c r="J5995" s="670" t="s">
        <v>1058</v>
      </c>
      <c r="K5995" s="1027"/>
      <c r="L5995" s="1028" t="s">
        <v>1059</v>
      </c>
      <c r="M5995" s="1029"/>
    </row>
    <row r="5996" spans="1:13" s="503" customFormat="1" ht="140.25">
      <c r="A5996" s="1517">
        <v>4</v>
      </c>
      <c r="B5996" s="638"/>
      <c r="C5996" s="1490" t="s">
        <v>4806</v>
      </c>
      <c r="D5996" s="1490" t="s">
        <v>4807</v>
      </c>
      <c r="E5996" s="1490" t="s">
        <v>4808</v>
      </c>
      <c r="F5996" s="1518">
        <v>1</v>
      </c>
      <c r="G5996" s="1037"/>
      <c r="H5996" s="1036">
        <v>3</v>
      </c>
      <c r="I5996" s="1036">
        <v>8.48</v>
      </c>
      <c r="J5996" s="1036">
        <v>13.96</v>
      </c>
      <c r="K5996" s="1036">
        <v>1.5</v>
      </c>
      <c r="L5996" s="1519" t="s">
        <v>1273</v>
      </c>
      <c r="M5996" s="803" t="s">
        <v>4809</v>
      </c>
    </row>
    <row r="5997" spans="1:13" s="503" customFormat="1" ht="153">
      <c r="A5997" s="1489">
        <v>5</v>
      </c>
      <c r="B5997" s="739" t="s">
        <v>4810</v>
      </c>
      <c r="C5997" s="1490" t="s">
        <v>4319</v>
      </c>
      <c r="D5997" s="803" t="s">
        <v>4811</v>
      </c>
      <c r="E5997" s="1490" t="s">
        <v>4812</v>
      </c>
      <c r="F5997" s="1518">
        <v>5</v>
      </c>
      <c r="G5997" s="1037"/>
      <c r="H5997" s="1036">
        <v>1.5</v>
      </c>
      <c r="I5997" s="1036">
        <v>4.0999999999999996</v>
      </c>
      <c r="J5997" s="1036">
        <v>6.7</v>
      </c>
      <c r="K5997" s="1036">
        <v>1.5</v>
      </c>
      <c r="L5997" s="1519" t="s">
        <v>1273</v>
      </c>
      <c r="M5997" s="803" t="s">
        <v>4813</v>
      </c>
    </row>
    <row r="5998" spans="1:13" s="503" customFormat="1" ht="63.75">
      <c r="A5998" s="693">
        <v>6</v>
      </c>
      <c r="B5998" s="673" t="s">
        <v>4784</v>
      </c>
      <c r="C5998" s="701" t="s">
        <v>4785</v>
      </c>
      <c r="D5998" s="693" t="s">
        <v>4814</v>
      </c>
      <c r="E5998" s="693" t="s">
        <v>4815</v>
      </c>
      <c r="F5998" s="1520">
        <v>5</v>
      </c>
      <c r="G5998" s="1034"/>
      <c r="H5998" s="1033">
        <v>30</v>
      </c>
      <c r="I5998" s="1033">
        <v>81.94</v>
      </c>
      <c r="J5998" s="1033">
        <v>96.94</v>
      </c>
      <c r="K5998" s="1033">
        <v>15</v>
      </c>
      <c r="L5998" s="1521" t="s">
        <v>1273</v>
      </c>
      <c r="M5998" s="693" t="s">
        <v>4816</v>
      </c>
    </row>
    <row r="5999" spans="1:13" s="503" customFormat="1" ht="15">
      <c r="A5999" s="731"/>
      <c r="B5999" s="665"/>
      <c r="C5999" s="844"/>
      <c r="D5999" s="731"/>
      <c r="E5999" s="731"/>
      <c r="F5999" s="1522"/>
      <c r="G5999" s="1098"/>
      <c r="H5999" s="1515"/>
      <c r="I5999" s="1515"/>
      <c r="J5999" s="1515"/>
      <c r="K5999" s="1515"/>
      <c r="L5999" s="1523"/>
      <c r="M5999" s="731"/>
    </row>
    <row r="6000" spans="1:13" s="503" customFormat="1" ht="15">
      <c r="A6000" s="731"/>
      <c r="B6000" s="665"/>
      <c r="C6000" s="844"/>
      <c r="D6000" s="731"/>
      <c r="E6000" s="731"/>
      <c r="F6000" s="1522"/>
      <c r="G6000" s="1098"/>
      <c r="H6000" s="1515"/>
      <c r="I6000" s="1515"/>
      <c r="J6000" s="1515"/>
      <c r="K6000" s="1515"/>
      <c r="L6000" s="1523"/>
      <c r="M6000" s="731"/>
    </row>
    <row r="6001" spans="1:13" s="503" customFormat="1" ht="15">
      <c r="A6001" s="731"/>
      <c r="B6001" s="665"/>
      <c r="C6001" s="844"/>
      <c r="D6001" s="731"/>
      <c r="E6001" s="731"/>
      <c r="F6001" s="1522"/>
      <c r="G6001" s="1098"/>
      <c r="H6001" s="1515"/>
      <c r="I6001" s="1515"/>
      <c r="J6001" s="1515"/>
      <c r="K6001" s="1515"/>
      <c r="L6001" s="1523"/>
      <c r="M6001" s="731"/>
    </row>
    <row r="6002" spans="1:13" s="503" customFormat="1" ht="15">
      <c r="A6002" s="731"/>
      <c r="B6002" s="665"/>
      <c r="C6002" s="844"/>
      <c r="D6002" s="731"/>
      <c r="E6002" s="731"/>
      <c r="F6002" s="1522"/>
      <c r="G6002" s="1098"/>
      <c r="H6002" s="1515"/>
      <c r="I6002" s="1515"/>
      <c r="J6002" s="1515"/>
      <c r="K6002" s="1515"/>
      <c r="L6002" s="1523"/>
      <c r="M6002" s="731"/>
    </row>
    <row r="6003" spans="1:13" s="503" customFormat="1" ht="15">
      <c r="A6003" s="731"/>
      <c r="B6003" s="665"/>
      <c r="C6003" s="844"/>
      <c r="D6003" s="731"/>
      <c r="E6003" s="731"/>
      <c r="F6003" s="1522"/>
      <c r="G6003" s="1098"/>
      <c r="H6003" s="1515"/>
      <c r="I6003" s="1515"/>
      <c r="J6003" s="1515"/>
      <c r="K6003" s="1515"/>
      <c r="L6003" s="1523"/>
      <c r="M6003" s="731"/>
    </row>
    <row r="6004" spans="1:13" s="503" customFormat="1" ht="15">
      <c r="A6004" s="731"/>
      <c r="B6004" s="665"/>
      <c r="C6004" s="844"/>
      <c r="D6004" s="731"/>
      <c r="E6004" s="731"/>
      <c r="F6004" s="1522"/>
      <c r="G6004" s="1098"/>
      <c r="H6004" s="1515"/>
      <c r="I6004" s="1515"/>
      <c r="J6004" s="1515"/>
      <c r="K6004" s="1515"/>
      <c r="L6004" s="1523"/>
      <c r="M6004" s="731"/>
    </row>
    <row r="6005" spans="1:13" s="503" customFormat="1" ht="15" customHeight="1">
      <c r="A6005" s="1661" t="s">
        <v>907</v>
      </c>
      <c r="B6005" s="1661"/>
      <c r="C6005" s="1661"/>
      <c r="D6005" s="1661"/>
      <c r="E6005" s="1661"/>
      <c r="F6005" s="1661"/>
      <c r="G6005" s="1661"/>
      <c r="H6005" s="1661"/>
      <c r="I6005" s="1661"/>
      <c r="J6005" s="1661"/>
      <c r="K6005" s="1661"/>
      <c r="L6005" s="1661"/>
      <c r="M6005" s="1661"/>
    </row>
    <row r="6006" spans="1:13" s="503" customFormat="1" ht="15" customHeight="1">
      <c r="A6006" s="1661" t="s">
        <v>908</v>
      </c>
      <c r="B6006" s="1661"/>
      <c r="C6006" s="1661"/>
      <c r="D6006" s="1661"/>
      <c r="E6006" s="1661"/>
      <c r="F6006" s="1661"/>
      <c r="G6006" s="1661"/>
      <c r="H6006" s="1661"/>
      <c r="I6006" s="1661"/>
      <c r="J6006" s="1661"/>
      <c r="K6006" s="1661"/>
      <c r="L6006" s="1661"/>
      <c r="M6006" s="1661"/>
    </row>
    <row r="6007" spans="1:13" s="503" customFormat="1" ht="15">
      <c r="A6007" s="1662" t="s">
        <v>1233</v>
      </c>
      <c r="B6007" s="1662"/>
      <c r="C6007" s="1662"/>
      <c r="D6007" s="1662"/>
      <c r="E6007" s="1662"/>
      <c r="F6007" s="1662"/>
      <c r="G6007" s="1662"/>
      <c r="H6007" s="1662"/>
      <c r="I6007" s="1662"/>
      <c r="J6007" s="1662"/>
      <c r="K6007" s="1662"/>
      <c r="L6007" s="1662"/>
      <c r="M6007" s="565"/>
    </row>
    <row r="6008" spans="1:13" s="503" customFormat="1" ht="15">
      <c r="A6008" s="1663" t="s">
        <v>4776</v>
      </c>
      <c r="B6008" s="1663"/>
      <c r="C6008" s="1663"/>
      <c r="D6008" s="1663"/>
      <c r="E6008" s="1663"/>
      <c r="F6008" s="1663"/>
      <c r="G6008" s="1663"/>
      <c r="H6008" s="1663"/>
      <c r="I6008" s="1663"/>
      <c r="J6008" s="1663"/>
      <c r="K6008" s="1663"/>
      <c r="L6008" s="1663"/>
      <c r="M6008" s="565"/>
    </row>
    <row r="6009" spans="1:13" s="503" customFormat="1" ht="15">
      <c r="A6009" s="1664" t="s">
        <v>4777</v>
      </c>
      <c r="B6009" s="1664"/>
      <c r="C6009" s="1664"/>
      <c r="D6009" s="1664"/>
      <c r="E6009" s="1664"/>
      <c r="F6009" s="1664"/>
      <c r="G6009" s="1664"/>
      <c r="H6009" s="1664"/>
      <c r="I6009" s="1664"/>
      <c r="J6009" s="1664"/>
      <c r="K6009" s="1664"/>
      <c r="L6009" s="1664"/>
      <c r="M6009" s="565"/>
    </row>
    <row r="6010" spans="1:13" s="503" customFormat="1" ht="15">
      <c r="A6010" s="620" t="s">
        <v>910</v>
      </c>
      <c r="B6010" s="621" t="s">
        <v>1029</v>
      </c>
      <c r="C6010" s="620" t="s">
        <v>1030</v>
      </c>
      <c r="D6010" s="620" t="s">
        <v>1030</v>
      </c>
      <c r="E6010" s="620" t="s">
        <v>1031</v>
      </c>
      <c r="F6010" s="1657" t="s">
        <v>1032</v>
      </c>
      <c r="G6010" s="1658"/>
      <c r="H6010" s="622" t="s">
        <v>1033</v>
      </c>
      <c r="I6010" s="623" t="s">
        <v>1034</v>
      </c>
      <c r="J6010" s="620" t="s">
        <v>1035</v>
      </c>
      <c r="K6010" s="620" t="s">
        <v>1036</v>
      </c>
      <c r="L6010" s="620" t="s">
        <v>1037</v>
      </c>
      <c r="M6010" s="624" t="s">
        <v>1038</v>
      </c>
    </row>
    <row r="6011" spans="1:13" s="503" customFormat="1" ht="15">
      <c r="A6011" s="625"/>
      <c r="B6011" s="626" t="s">
        <v>1039</v>
      </c>
      <c r="C6011" s="625" t="s">
        <v>1040</v>
      </c>
      <c r="D6011" s="625" t="s">
        <v>1041</v>
      </c>
      <c r="E6011" s="625" t="s">
        <v>1042</v>
      </c>
      <c r="F6011" s="1659" t="s">
        <v>1043</v>
      </c>
      <c r="G6011" s="1660"/>
      <c r="H6011" s="627" t="s">
        <v>1044</v>
      </c>
      <c r="I6011" s="625" t="s">
        <v>6</v>
      </c>
      <c r="J6011" s="628" t="s">
        <v>1045</v>
      </c>
      <c r="K6011" s="629" t="s">
        <v>1046</v>
      </c>
      <c r="L6011" s="625" t="s">
        <v>1047</v>
      </c>
      <c r="M6011" s="628" t="s">
        <v>1048</v>
      </c>
    </row>
    <row r="6012" spans="1:13" s="503" customFormat="1" ht="15">
      <c r="A6012" s="625"/>
      <c r="B6012" s="626" t="s">
        <v>1049</v>
      </c>
      <c r="C6012" s="625"/>
      <c r="D6012" s="625"/>
      <c r="E6012" s="625"/>
      <c r="F6012" s="630" t="s">
        <v>1050</v>
      </c>
      <c r="G6012" s="630" t="s">
        <v>1051</v>
      </c>
      <c r="H6012" s="631" t="s">
        <v>1052</v>
      </c>
      <c r="I6012" s="629" t="s">
        <v>1053</v>
      </c>
      <c r="J6012" s="625" t="s">
        <v>6</v>
      </c>
      <c r="K6012" s="629"/>
      <c r="L6012" s="625" t="s">
        <v>1054</v>
      </c>
      <c r="M6012" s="632"/>
    </row>
    <row r="6013" spans="1:13" s="503" customFormat="1" ht="15">
      <c r="A6013" s="670"/>
      <c r="B6013" s="967"/>
      <c r="C6013" s="670"/>
      <c r="D6013" s="670"/>
      <c r="E6013" s="670"/>
      <c r="F6013" s="1024" t="s">
        <v>1055</v>
      </c>
      <c r="G6013" s="1025" t="s">
        <v>1055</v>
      </c>
      <c r="H6013" s="671" t="s">
        <v>1056</v>
      </c>
      <c r="I6013" s="1026" t="s">
        <v>1057</v>
      </c>
      <c r="J6013" s="670" t="s">
        <v>1058</v>
      </c>
      <c r="K6013" s="1027"/>
      <c r="L6013" s="1028" t="s">
        <v>1059</v>
      </c>
      <c r="M6013" s="1029"/>
    </row>
    <row r="6014" spans="1:13" s="503" customFormat="1" ht="140.25">
      <c r="A6014" s="742"/>
      <c r="B6014" s="650"/>
      <c r="C6014" s="853"/>
      <c r="D6014" s="742" t="s">
        <v>4817</v>
      </c>
      <c r="E6014" s="742" t="s">
        <v>4818</v>
      </c>
      <c r="F6014" s="1524"/>
      <c r="G6014" s="1525"/>
      <c r="H6014" s="1526"/>
      <c r="I6014" s="1526"/>
      <c r="J6014" s="1526"/>
      <c r="K6014" s="1526"/>
      <c r="L6014" s="1527"/>
      <c r="M6014" s="742" t="s">
        <v>4819</v>
      </c>
    </row>
    <row r="6015" spans="1:13" s="503" customFormat="1" ht="140.25">
      <c r="A6015" s="743"/>
      <c r="B6015" s="656"/>
      <c r="C6015" s="990"/>
      <c r="D6015" s="743" t="s">
        <v>4820</v>
      </c>
      <c r="E6015" s="743" t="s">
        <v>4821</v>
      </c>
      <c r="F6015" s="1528"/>
      <c r="G6015" s="1094"/>
      <c r="H6015" s="1512"/>
      <c r="I6015" s="1512"/>
      <c r="J6015" s="1512"/>
      <c r="K6015" s="1512"/>
      <c r="L6015" s="1529"/>
      <c r="M6015" s="743" t="s">
        <v>4822</v>
      </c>
    </row>
    <row r="6016" spans="1:13" s="503" customFormat="1" ht="15">
      <c r="A6016" s="731"/>
      <c r="B6016" s="665"/>
      <c r="C6016" s="844"/>
      <c r="D6016" s="731"/>
      <c r="E6016" s="731"/>
      <c r="F6016" s="1522"/>
      <c r="G6016" s="1098"/>
      <c r="H6016" s="1515"/>
      <c r="I6016" s="1515"/>
      <c r="J6016" s="1515"/>
      <c r="K6016" s="1515"/>
      <c r="L6016" s="1523"/>
      <c r="M6016" s="731"/>
    </row>
    <row r="6017" spans="1:13" s="503" customFormat="1" ht="15">
      <c r="A6017" s="731"/>
      <c r="B6017" s="665"/>
      <c r="C6017" s="844"/>
      <c r="D6017" s="731"/>
      <c r="E6017" s="731"/>
      <c r="F6017" s="1522"/>
      <c r="G6017" s="1098"/>
      <c r="H6017" s="1515"/>
      <c r="I6017" s="1515"/>
      <c r="J6017" s="1515"/>
      <c r="K6017" s="1515"/>
      <c r="L6017" s="1523"/>
      <c r="M6017" s="731"/>
    </row>
    <row r="6018" spans="1:13" s="503" customFormat="1" ht="15">
      <c r="A6018" s="731"/>
      <c r="B6018" s="665"/>
      <c r="C6018" s="844"/>
      <c r="D6018" s="731"/>
      <c r="E6018" s="731"/>
      <c r="F6018" s="1522"/>
      <c r="G6018" s="1098"/>
      <c r="H6018" s="1515"/>
      <c r="I6018" s="1515"/>
      <c r="J6018" s="1515"/>
      <c r="K6018" s="1515"/>
      <c r="L6018" s="1523"/>
      <c r="M6018" s="731"/>
    </row>
    <row r="6019" spans="1:13" s="503" customFormat="1" ht="15">
      <c r="A6019" s="731"/>
      <c r="B6019" s="665"/>
      <c r="C6019" s="844"/>
      <c r="D6019" s="731"/>
      <c r="E6019" s="731"/>
      <c r="F6019" s="1522"/>
      <c r="G6019" s="1098"/>
      <c r="H6019" s="1515"/>
      <c r="I6019" s="1515"/>
      <c r="J6019" s="1515"/>
      <c r="K6019" s="1515"/>
      <c r="L6019" s="1523"/>
      <c r="M6019" s="731"/>
    </row>
    <row r="6020" spans="1:13" s="503" customFormat="1" ht="15">
      <c r="A6020" s="731"/>
      <c r="B6020" s="665"/>
      <c r="C6020" s="844"/>
      <c r="D6020" s="731"/>
      <c r="E6020" s="731"/>
      <c r="F6020" s="1522"/>
      <c r="G6020" s="1098"/>
      <c r="H6020" s="1515"/>
      <c r="I6020" s="1515"/>
      <c r="J6020" s="1515"/>
      <c r="K6020" s="1515"/>
      <c r="L6020" s="1523"/>
      <c r="M6020" s="731"/>
    </row>
    <row r="6021" spans="1:13" s="503" customFormat="1" ht="15">
      <c r="A6021" s="731"/>
      <c r="B6021" s="665"/>
      <c r="C6021" s="844"/>
      <c r="D6021" s="731"/>
      <c r="E6021" s="731"/>
      <c r="F6021" s="1522"/>
      <c r="G6021" s="1098"/>
      <c r="H6021" s="1515"/>
      <c r="I6021" s="1515"/>
      <c r="J6021" s="1515"/>
      <c r="K6021" s="1515"/>
      <c r="L6021" s="1523"/>
      <c r="M6021" s="731"/>
    </row>
    <row r="6022" spans="1:13" s="503" customFormat="1" ht="15">
      <c r="A6022" s="731"/>
      <c r="B6022" s="665"/>
      <c r="C6022" s="844"/>
      <c r="D6022" s="731"/>
      <c r="E6022" s="731"/>
      <c r="F6022" s="1522"/>
      <c r="G6022" s="1098"/>
      <c r="H6022" s="1515"/>
      <c r="I6022" s="1515"/>
      <c r="J6022" s="1515"/>
      <c r="K6022" s="1515"/>
      <c r="L6022" s="1523"/>
      <c r="M6022" s="731"/>
    </row>
    <row r="6023" spans="1:13" s="503" customFormat="1" ht="15">
      <c r="A6023" s="731"/>
      <c r="B6023" s="665"/>
      <c r="C6023" s="844"/>
      <c r="D6023" s="731"/>
      <c r="E6023" s="731"/>
      <c r="F6023" s="1522"/>
      <c r="G6023" s="1098"/>
      <c r="H6023" s="1515"/>
      <c r="I6023" s="1515"/>
      <c r="J6023" s="1515"/>
      <c r="K6023" s="1515"/>
      <c r="L6023" s="1523"/>
      <c r="M6023" s="731"/>
    </row>
    <row r="6024" spans="1:13" s="503" customFormat="1" ht="15">
      <c r="A6024" s="731"/>
      <c r="B6024" s="665"/>
      <c r="C6024" s="844"/>
      <c r="D6024" s="731"/>
      <c r="E6024" s="731"/>
      <c r="F6024" s="1522"/>
      <c r="G6024" s="1098"/>
      <c r="H6024" s="1515"/>
      <c r="I6024" s="1515"/>
      <c r="J6024" s="1515"/>
      <c r="K6024" s="1515"/>
      <c r="L6024" s="1523"/>
      <c r="M6024" s="731"/>
    </row>
    <row r="6025" spans="1:13" s="503" customFormat="1" ht="15">
      <c r="A6025" s="731"/>
      <c r="B6025" s="665"/>
      <c r="C6025" s="844"/>
      <c r="D6025" s="731"/>
      <c r="E6025" s="731"/>
      <c r="F6025" s="1522"/>
      <c r="G6025" s="1098"/>
      <c r="H6025" s="1515"/>
      <c r="I6025" s="1515"/>
      <c r="J6025" s="1515"/>
      <c r="K6025" s="1515"/>
      <c r="L6025" s="1523"/>
      <c r="M6025" s="731"/>
    </row>
    <row r="6026" spans="1:13" s="503" customFormat="1" ht="15">
      <c r="A6026" s="731"/>
      <c r="B6026" s="665"/>
      <c r="C6026" s="844"/>
      <c r="D6026" s="731"/>
      <c r="E6026" s="731"/>
      <c r="F6026" s="1522"/>
      <c r="G6026" s="1098"/>
      <c r="H6026" s="1515"/>
      <c r="I6026" s="1515"/>
      <c r="J6026" s="1515"/>
      <c r="K6026" s="1515"/>
      <c r="L6026" s="1523"/>
      <c r="M6026" s="731"/>
    </row>
    <row r="6027" spans="1:13" s="503" customFormat="1" ht="15" customHeight="1">
      <c r="A6027" s="1661" t="s">
        <v>907</v>
      </c>
      <c r="B6027" s="1661"/>
      <c r="C6027" s="1661"/>
      <c r="D6027" s="1661"/>
      <c r="E6027" s="1661"/>
      <c r="F6027" s="1661"/>
      <c r="G6027" s="1661"/>
      <c r="H6027" s="1661"/>
      <c r="I6027" s="1661"/>
      <c r="J6027" s="1661"/>
      <c r="K6027" s="1661"/>
      <c r="L6027" s="1661"/>
      <c r="M6027" s="1661"/>
    </row>
    <row r="6028" spans="1:13" s="503" customFormat="1" ht="15" customHeight="1">
      <c r="A6028" s="1661" t="s">
        <v>908</v>
      </c>
      <c r="B6028" s="1661"/>
      <c r="C6028" s="1661"/>
      <c r="D6028" s="1661"/>
      <c r="E6028" s="1661"/>
      <c r="F6028" s="1661"/>
      <c r="G6028" s="1661"/>
      <c r="H6028" s="1661"/>
      <c r="I6028" s="1661"/>
      <c r="J6028" s="1661"/>
      <c r="K6028" s="1661"/>
      <c r="L6028" s="1661"/>
      <c r="M6028" s="1661"/>
    </row>
    <row r="6029" spans="1:13" s="503" customFormat="1" ht="15">
      <c r="A6029" s="1662" t="s">
        <v>1233</v>
      </c>
      <c r="B6029" s="1662"/>
      <c r="C6029" s="1662"/>
      <c r="D6029" s="1662"/>
      <c r="E6029" s="1662"/>
      <c r="F6029" s="1662"/>
      <c r="G6029" s="1662"/>
      <c r="H6029" s="1662"/>
      <c r="I6029" s="1662"/>
      <c r="J6029" s="1662"/>
      <c r="K6029" s="1662"/>
      <c r="L6029" s="1662"/>
      <c r="M6029" s="565"/>
    </row>
    <row r="6030" spans="1:13" s="503" customFormat="1" ht="15">
      <c r="A6030" s="1663" t="s">
        <v>4776</v>
      </c>
      <c r="B6030" s="1663"/>
      <c r="C6030" s="1663"/>
      <c r="D6030" s="1663"/>
      <c r="E6030" s="1663"/>
      <c r="F6030" s="1663"/>
      <c r="G6030" s="1663"/>
      <c r="H6030" s="1663"/>
      <c r="I6030" s="1663"/>
      <c r="J6030" s="1663"/>
      <c r="K6030" s="1663"/>
      <c r="L6030" s="1663"/>
      <c r="M6030" s="565"/>
    </row>
    <row r="6031" spans="1:13" s="503" customFormat="1" ht="15">
      <c r="A6031" s="1664" t="s">
        <v>4777</v>
      </c>
      <c r="B6031" s="1664"/>
      <c r="C6031" s="1664"/>
      <c r="D6031" s="1664"/>
      <c r="E6031" s="1664"/>
      <c r="F6031" s="1664"/>
      <c r="G6031" s="1664"/>
      <c r="H6031" s="1664"/>
      <c r="I6031" s="1664"/>
      <c r="J6031" s="1664"/>
      <c r="K6031" s="1664"/>
      <c r="L6031" s="1664"/>
      <c r="M6031" s="565"/>
    </row>
    <row r="6032" spans="1:13" s="503" customFormat="1" ht="15">
      <c r="A6032" s="620" t="s">
        <v>910</v>
      </c>
      <c r="B6032" s="621" t="s">
        <v>1029</v>
      </c>
      <c r="C6032" s="620" t="s">
        <v>1030</v>
      </c>
      <c r="D6032" s="620" t="s">
        <v>1030</v>
      </c>
      <c r="E6032" s="620" t="s">
        <v>1031</v>
      </c>
      <c r="F6032" s="1657" t="s">
        <v>1032</v>
      </c>
      <c r="G6032" s="1658"/>
      <c r="H6032" s="622" t="s">
        <v>1033</v>
      </c>
      <c r="I6032" s="623" t="s">
        <v>1034</v>
      </c>
      <c r="J6032" s="620" t="s">
        <v>1035</v>
      </c>
      <c r="K6032" s="620" t="s">
        <v>1036</v>
      </c>
      <c r="L6032" s="620" t="s">
        <v>1037</v>
      </c>
      <c r="M6032" s="624" t="s">
        <v>1038</v>
      </c>
    </row>
    <row r="6033" spans="1:13" s="503" customFormat="1" ht="15">
      <c r="A6033" s="625"/>
      <c r="B6033" s="626" t="s">
        <v>1039</v>
      </c>
      <c r="C6033" s="625" t="s">
        <v>1040</v>
      </c>
      <c r="D6033" s="625" t="s">
        <v>1041</v>
      </c>
      <c r="E6033" s="625" t="s">
        <v>1042</v>
      </c>
      <c r="F6033" s="1659" t="s">
        <v>1043</v>
      </c>
      <c r="G6033" s="1660"/>
      <c r="H6033" s="627" t="s">
        <v>1044</v>
      </c>
      <c r="I6033" s="625" t="s">
        <v>6</v>
      </c>
      <c r="J6033" s="628" t="s">
        <v>1045</v>
      </c>
      <c r="K6033" s="629" t="s">
        <v>1046</v>
      </c>
      <c r="L6033" s="625" t="s">
        <v>1047</v>
      </c>
      <c r="M6033" s="628" t="s">
        <v>1048</v>
      </c>
    </row>
    <row r="6034" spans="1:13" s="503" customFormat="1" ht="15">
      <c r="A6034" s="625"/>
      <c r="B6034" s="626" t="s">
        <v>1049</v>
      </c>
      <c r="C6034" s="625"/>
      <c r="D6034" s="625"/>
      <c r="E6034" s="625"/>
      <c r="F6034" s="630" t="s">
        <v>1050</v>
      </c>
      <c r="G6034" s="630" t="s">
        <v>1051</v>
      </c>
      <c r="H6034" s="631" t="s">
        <v>1052</v>
      </c>
      <c r="I6034" s="629" t="s">
        <v>1053</v>
      </c>
      <c r="J6034" s="625" t="s">
        <v>6</v>
      </c>
      <c r="K6034" s="629"/>
      <c r="L6034" s="625" t="s">
        <v>1054</v>
      </c>
      <c r="M6034" s="632"/>
    </row>
    <row r="6035" spans="1:13" s="503" customFormat="1" ht="15">
      <c r="A6035" s="670"/>
      <c r="B6035" s="967"/>
      <c r="C6035" s="670"/>
      <c r="D6035" s="670"/>
      <c r="E6035" s="670"/>
      <c r="F6035" s="1024" t="s">
        <v>1055</v>
      </c>
      <c r="G6035" s="1025" t="s">
        <v>1055</v>
      </c>
      <c r="H6035" s="671" t="s">
        <v>1056</v>
      </c>
      <c r="I6035" s="1026" t="s">
        <v>1057</v>
      </c>
      <c r="J6035" s="670" t="s">
        <v>1058</v>
      </c>
      <c r="K6035" s="1027"/>
      <c r="L6035" s="1028" t="s">
        <v>1059</v>
      </c>
      <c r="M6035" s="1029"/>
    </row>
    <row r="6036" spans="1:13" s="503" customFormat="1" ht="204">
      <c r="A6036" s="739"/>
      <c r="B6036" s="638"/>
      <c r="C6036" s="767"/>
      <c r="D6036" s="739" t="s">
        <v>4823</v>
      </c>
      <c r="E6036" s="739" t="s">
        <v>4824</v>
      </c>
      <c r="F6036" s="1518"/>
      <c r="G6036" s="1037"/>
      <c r="H6036" s="1036"/>
      <c r="I6036" s="1036"/>
      <c r="J6036" s="1036"/>
      <c r="K6036" s="1036"/>
      <c r="L6036" s="1519"/>
      <c r="M6036" s="739" t="s">
        <v>4825</v>
      </c>
    </row>
    <row r="6037" spans="1:13" s="503" customFormat="1" ht="204">
      <c r="A6037" s="743"/>
      <c r="B6037" s="656"/>
      <c r="C6037" s="990"/>
      <c r="D6037" s="743" t="s">
        <v>4826</v>
      </c>
      <c r="E6037" s="743"/>
      <c r="F6037" s="1528"/>
      <c r="G6037" s="1094"/>
      <c r="H6037" s="1512"/>
      <c r="I6037" s="1512"/>
      <c r="J6037" s="1512"/>
      <c r="K6037" s="1512"/>
      <c r="L6037" s="1529"/>
      <c r="M6037" s="743"/>
    </row>
    <row r="6038" spans="1:13" s="503" customFormat="1" ht="15">
      <c r="A6038" s="731"/>
      <c r="B6038" s="665"/>
      <c r="C6038" s="844"/>
      <c r="D6038" s="731"/>
      <c r="E6038" s="731"/>
      <c r="F6038" s="1522"/>
      <c r="G6038" s="1098"/>
      <c r="H6038" s="1515"/>
      <c r="I6038" s="1515"/>
      <c r="J6038" s="1515"/>
      <c r="K6038" s="1515"/>
      <c r="L6038" s="1523"/>
      <c r="M6038" s="731"/>
    </row>
    <row r="6039" spans="1:13" s="503" customFormat="1" ht="15">
      <c r="A6039" s="731"/>
      <c r="B6039" s="665"/>
      <c r="C6039" s="844"/>
      <c r="D6039" s="731"/>
      <c r="E6039" s="731"/>
      <c r="F6039" s="1522"/>
      <c r="G6039" s="1098"/>
      <c r="H6039" s="1515"/>
      <c r="I6039" s="1515"/>
      <c r="J6039" s="1515"/>
      <c r="K6039" s="1515"/>
      <c r="L6039" s="1523"/>
      <c r="M6039" s="731"/>
    </row>
    <row r="6040" spans="1:13" s="503" customFormat="1" ht="15">
      <c r="A6040" s="731"/>
      <c r="B6040" s="665"/>
      <c r="C6040" s="844"/>
      <c r="D6040" s="731"/>
      <c r="E6040" s="731"/>
      <c r="F6040" s="1522"/>
      <c r="G6040" s="1098"/>
      <c r="H6040" s="1515"/>
      <c r="I6040" s="1515"/>
      <c r="J6040" s="1515"/>
      <c r="K6040" s="1515"/>
      <c r="L6040" s="1523"/>
      <c r="M6040" s="731"/>
    </row>
    <row r="6041" spans="1:13" s="503" customFormat="1" ht="15" customHeight="1">
      <c r="A6041" s="1661" t="s">
        <v>907</v>
      </c>
      <c r="B6041" s="1661"/>
      <c r="C6041" s="1661"/>
      <c r="D6041" s="1661"/>
      <c r="E6041" s="1661"/>
      <c r="F6041" s="1661"/>
      <c r="G6041" s="1661"/>
      <c r="H6041" s="1661"/>
      <c r="I6041" s="1661"/>
      <c r="J6041" s="1661"/>
      <c r="K6041" s="1661"/>
      <c r="L6041" s="1661"/>
      <c r="M6041" s="1661"/>
    </row>
    <row r="6042" spans="1:13" s="503" customFormat="1" ht="15" customHeight="1">
      <c r="A6042" s="1661" t="s">
        <v>908</v>
      </c>
      <c r="B6042" s="1661"/>
      <c r="C6042" s="1661"/>
      <c r="D6042" s="1661"/>
      <c r="E6042" s="1661"/>
      <c r="F6042" s="1661"/>
      <c r="G6042" s="1661"/>
      <c r="H6042" s="1661"/>
      <c r="I6042" s="1661"/>
      <c r="J6042" s="1661"/>
      <c r="K6042" s="1661"/>
      <c r="L6042" s="1661"/>
      <c r="M6042" s="1661"/>
    </row>
    <row r="6043" spans="1:13" s="503" customFormat="1" ht="15">
      <c r="A6043" s="1662" t="s">
        <v>1233</v>
      </c>
      <c r="B6043" s="1662"/>
      <c r="C6043" s="1662"/>
      <c r="D6043" s="1662"/>
      <c r="E6043" s="1662"/>
      <c r="F6043" s="1662"/>
      <c r="G6043" s="1662"/>
      <c r="H6043" s="1662"/>
      <c r="I6043" s="1662"/>
      <c r="J6043" s="1662"/>
      <c r="K6043" s="1662"/>
      <c r="L6043" s="1662"/>
      <c r="M6043" s="565"/>
    </row>
    <row r="6044" spans="1:13" s="503" customFormat="1" ht="15">
      <c r="A6044" s="1663" t="s">
        <v>4776</v>
      </c>
      <c r="B6044" s="1663"/>
      <c r="C6044" s="1663"/>
      <c r="D6044" s="1663"/>
      <c r="E6044" s="1663"/>
      <c r="F6044" s="1663"/>
      <c r="G6044" s="1663"/>
      <c r="H6044" s="1663"/>
      <c r="I6044" s="1663"/>
      <c r="J6044" s="1663"/>
      <c r="K6044" s="1663"/>
      <c r="L6044" s="1663"/>
      <c r="M6044" s="565"/>
    </row>
    <row r="6045" spans="1:13" s="503" customFormat="1" ht="15">
      <c r="A6045" s="1664" t="s">
        <v>4777</v>
      </c>
      <c r="B6045" s="1664"/>
      <c r="C6045" s="1664"/>
      <c r="D6045" s="1664"/>
      <c r="E6045" s="1664"/>
      <c r="F6045" s="1664"/>
      <c r="G6045" s="1664"/>
      <c r="H6045" s="1664"/>
      <c r="I6045" s="1664"/>
      <c r="J6045" s="1664"/>
      <c r="K6045" s="1664"/>
      <c r="L6045" s="1664"/>
      <c r="M6045" s="565"/>
    </row>
    <row r="6046" spans="1:13" s="503" customFormat="1" ht="15">
      <c r="A6046" s="620" t="s">
        <v>910</v>
      </c>
      <c r="B6046" s="621" t="s">
        <v>1029</v>
      </c>
      <c r="C6046" s="620" t="s">
        <v>1030</v>
      </c>
      <c r="D6046" s="620" t="s">
        <v>1030</v>
      </c>
      <c r="E6046" s="620" t="s">
        <v>1031</v>
      </c>
      <c r="F6046" s="1657" t="s">
        <v>1032</v>
      </c>
      <c r="G6046" s="1658"/>
      <c r="H6046" s="622" t="s">
        <v>1033</v>
      </c>
      <c r="I6046" s="623" t="s">
        <v>1034</v>
      </c>
      <c r="J6046" s="620" t="s">
        <v>1035</v>
      </c>
      <c r="K6046" s="620" t="s">
        <v>1036</v>
      </c>
      <c r="L6046" s="620" t="s">
        <v>1037</v>
      </c>
      <c r="M6046" s="624" t="s">
        <v>1038</v>
      </c>
    </row>
    <row r="6047" spans="1:13" s="503" customFormat="1" ht="15">
      <c r="A6047" s="625"/>
      <c r="B6047" s="626" t="s">
        <v>1039</v>
      </c>
      <c r="C6047" s="625" t="s">
        <v>1040</v>
      </c>
      <c r="D6047" s="625" t="s">
        <v>1041</v>
      </c>
      <c r="E6047" s="625" t="s">
        <v>1042</v>
      </c>
      <c r="F6047" s="1659" t="s">
        <v>1043</v>
      </c>
      <c r="G6047" s="1660"/>
      <c r="H6047" s="627" t="s">
        <v>1044</v>
      </c>
      <c r="I6047" s="625" t="s">
        <v>6</v>
      </c>
      <c r="J6047" s="628" t="s">
        <v>1045</v>
      </c>
      <c r="K6047" s="629" t="s">
        <v>1046</v>
      </c>
      <c r="L6047" s="625" t="s">
        <v>1047</v>
      </c>
      <c r="M6047" s="628" t="s">
        <v>1048</v>
      </c>
    </row>
    <row r="6048" spans="1:13" s="503" customFormat="1" ht="15">
      <c r="A6048" s="625"/>
      <c r="B6048" s="626" t="s">
        <v>1049</v>
      </c>
      <c r="C6048" s="625"/>
      <c r="D6048" s="625"/>
      <c r="E6048" s="625"/>
      <c r="F6048" s="630" t="s">
        <v>1050</v>
      </c>
      <c r="G6048" s="630" t="s">
        <v>1051</v>
      </c>
      <c r="H6048" s="631" t="s">
        <v>1052</v>
      </c>
      <c r="I6048" s="629" t="s">
        <v>1053</v>
      </c>
      <c r="J6048" s="625" t="s">
        <v>6</v>
      </c>
      <c r="K6048" s="629"/>
      <c r="L6048" s="625" t="s">
        <v>1054</v>
      </c>
      <c r="M6048" s="632"/>
    </row>
    <row r="6049" spans="1:13" s="503" customFormat="1" ht="15">
      <c r="A6049" s="670"/>
      <c r="B6049" s="967"/>
      <c r="C6049" s="670"/>
      <c r="D6049" s="670"/>
      <c r="E6049" s="670"/>
      <c r="F6049" s="1024" t="s">
        <v>1055</v>
      </c>
      <c r="G6049" s="1025" t="s">
        <v>1055</v>
      </c>
      <c r="H6049" s="671" t="s">
        <v>1056</v>
      </c>
      <c r="I6049" s="1026" t="s">
        <v>1057</v>
      </c>
      <c r="J6049" s="670" t="s">
        <v>1058</v>
      </c>
      <c r="K6049" s="1027"/>
      <c r="L6049" s="1028" t="s">
        <v>1059</v>
      </c>
      <c r="M6049" s="1029"/>
    </row>
    <row r="6050" spans="1:13" s="503" customFormat="1" ht="293.25">
      <c r="A6050" s="743"/>
      <c r="B6050" s="656"/>
      <c r="C6050" s="990"/>
      <c r="D6050" s="743" t="s">
        <v>4827</v>
      </c>
      <c r="E6050" s="743"/>
      <c r="F6050" s="1528"/>
      <c r="G6050" s="1094"/>
      <c r="H6050" s="1512"/>
      <c r="I6050" s="1512"/>
      <c r="J6050" s="1512"/>
      <c r="K6050" s="1512"/>
      <c r="L6050" s="1529"/>
      <c r="M6050" s="743"/>
    </row>
    <row r="6051" spans="1:13" s="503" customFormat="1" ht="63.75">
      <c r="A6051" s="1094">
        <v>7</v>
      </c>
      <c r="B6051" s="990" t="s">
        <v>4828</v>
      </c>
      <c r="C6051" s="906" t="s">
        <v>4829</v>
      </c>
      <c r="D6051" s="906" t="s">
        <v>4830</v>
      </c>
      <c r="E6051" s="906" t="s">
        <v>4831</v>
      </c>
      <c r="F6051" s="1528">
        <v>2</v>
      </c>
      <c r="G6051" s="1094"/>
      <c r="H6051" s="1512">
        <v>5</v>
      </c>
      <c r="I6051" s="1512">
        <v>12.75</v>
      </c>
      <c r="J6051" s="1512">
        <v>17.75</v>
      </c>
      <c r="K6051" s="1512">
        <v>5</v>
      </c>
      <c r="L6051" s="1529" t="s">
        <v>1273</v>
      </c>
      <c r="M6051" s="906" t="s">
        <v>4832</v>
      </c>
    </row>
    <row r="6052" spans="1:13" s="503" customFormat="1" ht="15">
      <c r="A6052" s="1098"/>
      <c r="B6052" s="844"/>
      <c r="C6052" s="911"/>
      <c r="D6052" s="911"/>
      <c r="E6052" s="911"/>
      <c r="F6052" s="1522"/>
      <c r="G6052" s="1098"/>
      <c r="H6052" s="1515"/>
      <c r="I6052" s="1515"/>
      <c r="J6052" s="1515"/>
      <c r="K6052" s="1515"/>
      <c r="L6052" s="1523"/>
      <c r="M6052" s="911"/>
    </row>
    <row r="6053" spans="1:13" s="503" customFormat="1" ht="15">
      <c r="A6053" s="1098"/>
      <c r="B6053" s="844"/>
      <c r="C6053" s="911"/>
      <c r="D6053" s="911"/>
      <c r="E6053" s="911"/>
      <c r="F6053" s="1522"/>
      <c r="G6053" s="1098"/>
      <c r="H6053" s="1515"/>
      <c r="I6053" s="1515"/>
      <c r="J6053" s="1515"/>
      <c r="K6053" s="1515"/>
      <c r="L6053" s="1523"/>
      <c r="M6053" s="911"/>
    </row>
    <row r="6054" spans="1:13" s="503" customFormat="1" ht="15">
      <c r="A6054" s="1098"/>
      <c r="B6054" s="844"/>
      <c r="C6054" s="911"/>
      <c r="D6054" s="911"/>
      <c r="E6054" s="911"/>
      <c r="F6054" s="1522"/>
      <c r="G6054" s="1098"/>
      <c r="H6054" s="1515"/>
      <c r="I6054" s="1515"/>
      <c r="J6054" s="1515"/>
      <c r="K6054" s="1515"/>
      <c r="L6054" s="1523"/>
      <c r="M6054" s="911"/>
    </row>
    <row r="6055" spans="1:13" s="503" customFormat="1" ht="15">
      <c r="A6055" s="1098"/>
      <c r="B6055" s="844"/>
      <c r="C6055" s="911"/>
      <c r="D6055" s="911"/>
      <c r="E6055" s="911"/>
      <c r="F6055" s="1522"/>
      <c r="G6055" s="1098"/>
      <c r="H6055" s="1515"/>
      <c r="I6055" s="1515"/>
      <c r="J6055" s="1515"/>
      <c r="K6055" s="1515"/>
      <c r="L6055" s="1523"/>
      <c r="M6055" s="911"/>
    </row>
    <row r="6056" spans="1:13" s="503" customFormat="1" ht="15">
      <c r="A6056" s="1098"/>
      <c r="B6056" s="844"/>
      <c r="C6056" s="911"/>
      <c r="D6056" s="911"/>
      <c r="E6056" s="911"/>
      <c r="F6056" s="1522"/>
      <c r="G6056" s="1098"/>
      <c r="H6056" s="1515"/>
      <c r="I6056" s="1515"/>
      <c r="J6056" s="1515"/>
      <c r="K6056" s="1515"/>
      <c r="L6056" s="1523"/>
      <c r="M6056" s="911"/>
    </row>
    <row r="6057" spans="1:13" s="503" customFormat="1" ht="15">
      <c r="A6057" s="1098"/>
      <c r="B6057" s="844"/>
      <c r="C6057" s="911"/>
      <c r="D6057" s="911"/>
      <c r="E6057" s="911"/>
      <c r="F6057" s="1522"/>
      <c r="G6057" s="1098"/>
      <c r="H6057" s="1515"/>
      <c r="I6057" s="1515"/>
      <c r="J6057" s="1515"/>
      <c r="K6057" s="1515"/>
      <c r="L6057" s="1523"/>
      <c r="M6057" s="911"/>
    </row>
    <row r="6058" spans="1:13" s="503" customFormat="1" ht="15" customHeight="1">
      <c r="A6058" s="1661" t="s">
        <v>907</v>
      </c>
      <c r="B6058" s="1661"/>
      <c r="C6058" s="1661"/>
      <c r="D6058" s="1661"/>
      <c r="E6058" s="1661"/>
      <c r="F6058" s="1661"/>
      <c r="G6058" s="1661"/>
      <c r="H6058" s="1661"/>
      <c r="I6058" s="1661"/>
      <c r="J6058" s="1661"/>
      <c r="K6058" s="1661"/>
      <c r="L6058" s="1661"/>
      <c r="M6058" s="1661"/>
    </row>
    <row r="6059" spans="1:13" s="503" customFormat="1" ht="15" customHeight="1">
      <c r="A6059" s="1661" t="s">
        <v>908</v>
      </c>
      <c r="B6059" s="1661"/>
      <c r="C6059" s="1661"/>
      <c r="D6059" s="1661"/>
      <c r="E6059" s="1661"/>
      <c r="F6059" s="1661"/>
      <c r="G6059" s="1661"/>
      <c r="H6059" s="1661"/>
      <c r="I6059" s="1661"/>
      <c r="J6059" s="1661"/>
      <c r="K6059" s="1661"/>
      <c r="L6059" s="1661"/>
      <c r="M6059" s="1661"/>
    </row>
    <row r="6060" spans="1:13" s="503" customFormat="1" ht="15">
      <c r="A6060" s="1662" t="s">
        <v>1233</v>
      </c>
      <c r="B6060" s="1662"/>
      <c r="C6060" s="1662"/>
      <c r="D6060" s="1662"/>
      <c r="E6060" s="1662"/>
      <c r="F6060" s="1662"/>
      <c r="G6060" s="1662"/>
      <c r="H6060" s="1662"/>
      <c r="I6060" s="1662"/>
      <c r="J6060" s="1662"/>
      <c r="K6060" s="1662"/>
      <c r="L6060" s="1662"/>
      <c r="M6060" s="565"/>
    </row>
    <row r="6061" spans="1:13" s="503" customFormat="1" ht="15">
      <c r="A6061" s="1663" t="s">
        <v>4776</v>
      </c>
      <c r="B6061" s="1663"/>
      <c r="C6061" s="1663"/>
      <c r="D6061" s="1663"/>
      <c r="E6061" s="1663"/>
      <c r="F6061" s="1663"/>
      <c r="G6061" s="1663"/>
      <c r="H6061" s="1663"/>
      <c r="I6061" s="1663"/>
      <c r="J6061" s="1663"/>
      <c r="K6061" s="1663"/>
      <c r="L6061" s="1663"/>
      <c r="M6061" s="565"/>
    </row>
    <row r="6062" spans="1:13" s="503" customFormat="1" ht="15">
      <c r="A6062" s="1664" t="s">
        <v>4777</v>
      </c>
      <c r="B6062" s="1664"/>
      <c r="C6062" s="1664"/>
      <c r="D6062" s="1664"/>
      <c r="E6062" s="1664"/>
      <c r="F6062" s="1664"/>
      <c r="G6062" s="1664"/>
      <c r="H6062" s="1664"/>
      <c r="I6062" s="1664"/>
      <c r="J6062" s="1664"/>
      <c r="K6062" s="1664"/>
      <c r="L6062" s="1664"/>
      <c r="M6062" s="565"/>
    </row>
    <row r="6063" spans="1:13" s="503" customFormat="1" ht="15">
      <c r="A6063" s="620" t="s">
        <v>910</v>
      </c>
      <c r="B6063" s="621" t="s">
        <v>1029</v>
      </c>
      <c r="C6063" s="620" t="s">
        <v>1030</v>
      </c>
      <c r="D6063" s="620" t="s">
        <v>1030</v>
      </c>
      <c r="E6063" s="620" t="s">
        <v>1031</v>
      </c>
      <c r="F6063" s="1657" t="s">
        <v>1032</v>
      </c>
      <c r="G6063" s="1658"/>
      <c r="H6063" s="622" t="s">
        <v>1033</v>
      </c>
      <c r="I6063" s="623" t="s">
        <v>1034</v>
      </c>
      <c r="J6063" s="620" t="s">
        <v>1035</v>
      </c>
      <c r="K6063" s="620" t="s">
        <v>1036</v>
      </c>
      <c r="L6063" s="620" t="s">
        <v>1037</v>
      </c>
      <c r="M6063" s="624" t="s">
        <v>1038</v>
      </c>
    </row>
    <row r="6064" spans="1:13" s="503" customFormat="1" ht="15">
      <c r="A6064" s="625"/>
      <c r="B6064" s="626" t="s">
        <v>1039</v>
      </c>
      <c r="C6064" s="625" t="s">
        <v>1040</v>
      </c>
      <c r="D6064" s="625" t="s">
        <v>1041</v>
      </c>
      <c r="E6064" s="625" t="s">
        <v>1042</v>
      </c>
      <c r="F6064" s="1659" t="s">
        <v>1043</v>
      </c>
      <c r="G6064" s="1660"/>
      <c r="H6064" s="627" t="s">
        <v>1044</v>
      </c>
      <c r="I6064" s="625" t="s">
        <v>6</v>
      </c>
      <c r="J6064" s="628" t="s">
        <v>1045</v>
      </c>
      <c r="K6064" s="629" t="s">
        <v>1046</v>
      </c>
      <c r="L6064" s="625" t="s">
        <v>1047</v>
      </c>
      <c r="M6064" s="628" t="s">
        <v>1048</v>
      </c>
    </row>
    <row r="6065" spans="1:13" s="503" customFormat="1" ht="15">
      <c r="A6065" s="625"/>
      <c r="B6065" s="626" t="s">
        <v>1049</v>
      </c>
      <c r="C6065" s="625"/>
      <c r="D6065" s="625"/>
      <c r="E6065" s="625"/>
      <c r="F6065" s="630" t="s">
        <v>1050</v>
      </c>
      <c r="G6065" s="630" t="s">
        <v>1051</v>
      </c>
      <c r="H6065" s="631" t="s">
        <v>1052</v>
      </c>
      <c r="I6065" s="629" t="s">
        <v>1053</v>
      </c>
      <c r="J6065" s="625" t="s">
        <v>6</v>
      </c>
      <c r="K6065" s="629"/>
      <c r="L6065" s="625" t="s">
        <v>1054</v>
      </c>
      <c r="M6065" s="632"/>
    </row>
    <row r="6066" spans="1:13" s="503" customFormat="1" ht="15">
      <c r="A6066" s="670"/>
      <c r="B6066" s="967"/>
      <c r="C6066" s="670"/>
      <c r="D6066" s="670"/>
      <c r="E6066" s="670"/>
      <c r="F6066" s="1024" t="s">
        <v>1055</v>
      </c>
      <c r="G6066" s="1025" t="s">
        <v>1055</v>
      </c>
      <c r="H6066" s="671" t="s">
        <v>1056</v>
      </c>
      <c r="I6066" s="1026" t="s">
        <v>1057</v>
      </c>
      <c r="J6066" s="670" t="s">
        <v>1058</v>
      </c>
      <c r="K6066" s="1027"/>
      <c r="L6066" s="1028" t="s">
        <v>1059</v>
      </c>
      <c r="M6066" s="1029"/>
    </row>
    <row r="6067" spans="1:13" s="503" customFormat="1" ht="204">
      <c r="A6067" s="1034">
        <v>8</v>
      </c>
      <c r="B6067" s="673" t="s">
        <v>4833</v>
      </c>
      <c r="C6067" s="694" t="s">
        <v>4834</v>
      </c>
      <c r="D6067" s="694" t="s">
        <v>4835</v>
      </c>
      <c r="E6067" s="694" t="s">
        <v>4836</v>
      </c>
      <c r="F6067" s="1520">
        <v>30</v>
      </c>
      <c r="G6067" s="1034"/>
      <c r="H6067" s="1033">
        <v>95</v>
      </c>
      <c r="I6067" s="1033">
        <v>164.518</v>
      </c>
      <c r="J6067" s="1033">
        <v>259.51799999999997</v>
      </c>
      <c r="K6067" s="1033">
        <v>95</v>
      </c>
      <c r="L6067" s="1521" t="s">
        <v>1273</v>
      </c>
      <c r="M6067" s="694" t="s">
        <v>4837</v>
      </c>
    </row>
    <row r="6068" spans="1:13" s="503" customFormat="1" ht="153">
      <c r="A6068" s="1034">
        <v>9</v>
      </c>
      <c r="B6068" s="701" t="s">
        <v>4838</v>
      </c>
      <c r="C6068" s="694" t="s">
        <v>4839</v>
      </c>
      <c r="D6068" s="694" t="s">
        <v>4840</v>
      </c>
      <c r="E6068" s="694" t="s">
        <v>4841</v>
      </c>
      <c r="F6068" s="1530" t="s">
        <v>1077</v>
      </c>
      <c r="G6068" s="1034"/>
      <c r="H6068" s="1033">
        <v>150</v>
      </c>
      <c r="I6068" s="1033">
        <v>305</v>
      </c>
      <c r="J6068" s="1033">
        <v>355</v>
      </c>
      <c r="K6068" s="1033">
        <v>50</v>
      </c>
      <c r="L6068" s="1531" t="s">
        <v>1273</v>
      </c>
      <c r="M6068" s="694" t="s">
        <v>4842</v>
      </c>
    </row>
    <row r="6069" spans="1:13" s="503" customFormat="1" ht="15">
      <c r="A6069" s="1098"/>
      <c r="B6069" s="844"/>
      <c r="C6069" s="911"/>
      <c r="D6069" s="911"/>
      <c r="E6069" s="911"/>
      <c r="F6069" s="1514"/>
      <c r="G6069" s="1098"/>
      <c r="H6069" s="1515"/>
      <c r="I6069" s="1515"/>
      <c r="J6069" s="1515"/>
      <c r="K6069" s="1515"/>
      <c r="L6069" s="1532"/>
      <c r="M6069" s="911"/>
    </row>
    <row r="6070" spans="1:13" s="503" customFormat="1" ht="15">
      <c r="A6070" s="1098"/>
      <c r="B6070" s="844"/>
      <c r="C6070" s="911"/>
      <c r="D6070" s="911"/>
      <c r="E6070" s="911"/>
      <c r="F6070" s="1514"/>
      <c r="G6070" s="1098"/>
      <c r="H6070" s="1515"/>
      <c r="I6070" s="1515"/>
      <c r="J6070" s="1515"/>
      <c r="K6070" s="1515"/>
      <c r="L6070" s="1532"/>
      <c r="M6070" s="911"/>
    </row>
    <row r="6071" spans="1:13" s="503" customFormat="1" ht="15">
      <c r="A6071" s="1098"/>
      <c r="B6071" s="844"/>
      <c r="C6071" s="911"/>
      <c r="D6071" s="911"/>
      <c r="E6071" s="911"/>
      <c r="F6071" s="1514"/>
      <c r="G6071" s="1098"/>
      <c r="H6071" s="1515"/>
      <c r="I6071" s="1515"/>
      <c r="J6071" s="1515"/>
      <c r="K6071" s="1515"/>
      <c r="L6071" s="1532"/>
      <c r="M6071" s="911"/>
    </row>
    <row r="6072" spans="1:13" s="503" customFormat="1" ht="15">
      <c r="A6072" s="1098"/>
      <c r="B6072" s="844"/>
      <c r="C6072" s="911"/>
      <c r="D6072" s="911"/>
      <c r="E6072" s="911"/>
      <c r="F6072" s="1514"/>
      <c r="G6072" s="1098"/>
      <c r="H6072" s="1515"/>
      <c r="I6072" s="1515"/>
      <c r="J6072" s="1515"/>
      <c r="K6072" s="1515"/>
      <c r="L6072" s="1532"/>
      <c r="M6072" s="911"/>
    </row>
    <row r="6073" spans="1:13" s="503" customFormat="1" ht="15">
      <c r="A6073" s="1098"/>
      <c r="B6073" s="844"/>
      <c r="C6073" s="911"/>
      <c r="D6073" s="911"/>
      <c r="E6073" s="911"/>
      <c r="F6073" s="1514"/>
      <c r="G6073" s="1098"/>
      <c r="H6073" s="1515"/>
      <c r="I6073" s="1515"/>
      <c r="J6073" s="1515"/>
      <c r="K6073" s="1515"/>
      <c r="L6073" s="1532"/>
      <c r="M6073" s="911"/>
    </row>
    <row r="6074" spans="1:13" s="503" customFormat="1" ht="15">
      <c r="A6074" s="1098"/>
      <c r="B6074" s="844"/>
      <c r="C6074" s="911"/>
      <c r="D6074" s="911"/>
      <c r="E6074" s="911"/>
      <c r="F6074" s="1514"/>
      <c r="G6074" s="1098"/>
      <c r="H6074" s="1515"/>
      <c r="I6074" s="1515"/>
      <c r="J6074" s="1515"/>
      <c r="K6074" s="1515"/>
      <c r="L6074" s="1532"/>
      <c r="M6074" s="911"/>
    </row>
    <row r="6075" spans="1:13" s="503" customFormat="1" ht="15" customHeight="1">
      <c r="A6075" s="1661" t="s">
        <v>907</v>
      </c>
      <c r="B6075" s="1661"/>
      <c r="C6075" s="1661"/>
      <c r="D6075" s="1661"/>
      <c r="E6075" s="1661"/>
      <c r="F6075" s="1661"/>
      <c r="G6075" s="1661"/>
      <c r="H6075" s="1661"/>
      <c r="I6075" s="1661"/>
      <c r="J6075" s="1661"/>
      <c r="K6075" s="1661"/>
      <c r="L6075" s="1661"/>
      <c r="M6075" s="1661"/>
    </row>
    <row r="6076" spans="1:13" s="503" customFormat="1" ht="15" customHeight="1">
      <c r="A6076" s="1661" t="s">
        <v>908</v>
      </c>
      <c r="B6076" s="1661"/>
      <c r="C6076" s="1661"/>
      <c r="D6076" s="1661"/>
      <c r="E6076" s="1661"/>
      <c r="F6076" s="1661"/>
      <c r="G6076" s="1661"/>
      <c r="H6076" s="1661"/>
      <c r="I6076" s="1661"/>
      <c r="J6076" s="1661"/>
      <c r="K6076" s="1661"/>
      <c r="L6076" s="1661"/>
      <c r="M6076" s="1661"/>
    </row>
    <row r="6077" spans="1:13" s="503" customFormat="1" ht="15">
      <c r="A6077" s="1662" t="s">
        <v>1233</v>
      </c>
      <c r="B6077" s="1662"/>
      <c r="C6077" s="1662"/>
      <c r="D6077" s="1662"/>
      <c r="E6077" s="1662"/>
      <c r="F6077" s="1662"/>
      <c r="G6077" s="1662"/>
      <c r="H6077" s="1662"/>
      <c r="I6077" s="1662"/>
      <c r="J6077" s="1662"/>
      <c r="K6077" s="1662"/>
      <c r="L6077" s="1662"/>
      <c r="M6077" s="565"/>
    </row>
    <row r="6078" spans="1:13" s="503" customFormat="1" ht="15">
      <c r="A6078" s="1663" t="s">
        <v>4776</v>
      </c>
      <c r="B6078" s="1663"/>
      <c r="C6078" s="1663"/>
      <c r="D6078" s="1663"/>
      <c r="E6078" s="1663"/>
      <c r="F6078" s="1663"/>
      <c r="G6078" s="1663"/>
      <c r="H6078" s="1663"/>
      <c r="I6078" s="1663"/>
      <c r="J6078" s="1663"/>
      <c r="K6078" s="1663"/>
      <c r="L6078" s="1663"/>
      <c r="M6078" s="565"/>
    </row>
    <row r="6079" spans="1:13" s="503" customFormat="1" ht="15">
      <c r="A6079" s="1664" t="s">
        <v>4777</v>
      </c>
      <c r="B6079" s="1664"/>
      <c r="C6079" s="1664"/>
      <c r="D6079" s="1664"/>
      <c r="E6079" s="1664"/>
      <c r="F6079" s="1664"/>
      <c r="G6079" s="1664"/>
      <c r="H6079" s="1664"/>
      <c r="I6079" s="1664"/>
      <c r="J6079" s="1664"/>
      <c r="K6079" s="1664"/>
      <c r="L6079" s="1664"/>
      <c r="M6079" s="565"/>
    </row>
    <row r="6080" spans="1:13" s="503" customFormat="1" ht="15">
      <c r="A6080" s="620" t="s">
        <v>910</v>
      </c>
      <c r="B6080" s="621" t="s">
        <v>1029</v>
      </c>
      <c r="C6080" s="620" t="s">
        <v>1030</v>
      </c>
      <c r="D6080" s="620" t="s">
        <v>1030</v>
      </c>
      <c r="E6080" s="620" t="s">
        <v>1031</v>
      </c>
      <c r="F6080" s="1657" t="s">
        <v>1032</v>
      </c>
      <c r="G6080" s="1658"/>
      <c r="H6080" s="622" t="s">
        <v>1033</v>
      </c>
      <c r="I6080" s="623" t="s">
        <v>1034</v>
      </c>
      <c r="J6080" s="620" t="s">
        <v>1035</v>
      </c>
      <c r="K6080" s="620" t="s">
        <v>1036</v>
      </c>
      <c r="L6080" s="620" t="s">
        <v>1037</v>
      </c>
      <c r="M6080" s="624" t="s">
        <v>1038</v>
      </c>
    </row>
    <row r="6081" spans="1:13" s="503" customFormat="1" ht="15">
      <c r="A6081" s="625"/>
      <c r="B6081" s="626" t="s">
        <v>1039</v>
      </c>
      <c r="C6081" s="625" t="s">
        <v>1040</v>
      </c>
      <c r="D6081" s="625" t="s">
        <v>1041</v>
      </c>
      <c r="E6081" s="625" t="s">
        <v>1042</v>
      </c>
      <c r="F6081" s="1659" t="s">
        <v>1043</v>
      </c>
      <c r="G6081" s="1660"/>
      <c r="H6081" s="627" t="s">
        <v>1044</v>
      </c>
      <c r="I6081" s="625" t="s">
        <v>6</v>
      </c>
      <c r="J6081" s="628" t="s">
        <v>1045</v>
      </c>
      <c r="K6081" s="629" t="s">
        <v>1046</v>
      </c>
      <c r="L6081" s="625" t="s">
        <v>1047</v>
      </c>
      <c r="M6081" s="628" t="s">
        <v>1048</v>
      </c>
    </row>
    <row r="6082" spans="1:13" s="503" customFormat="1" ht="15">
      <c r="A6082" s="625"/>
      <c r="B6082" s="626" t="s">
        <v>1049</v>
      </c>
      <c r="C6082" s="625"/>
      <c r="D6082" s="625"/>
      <c r="E6082" s="625"/>
      <c r="F6082" s="630" t="s">
        <v>1050</v>
      </c>
      <c r="G6082" s="630" t="s">
        <v>1051</v>
      </c>
      <c r="H6082" s="631" t="s">
        <v>1052</v>
      </c>
      <c r="I6082" s="629" t="s">
        <v>1053</v>
      </c>
      <c r="J6082" s="625" t="s">
        <v>6</v>
      </c>
      <c r="K6082" s="629"/>
      <c r="L6082" s="625" t="s">
        <v>1054</v>
      </c>
      <c r="M6082" s="632"/>
    </row>
    <row r="6083" spans="1:13" s="503" customFormat="1" ht="15">
      <c r="A6083" s="670"/>
      <c r="B6083" s="967"/>
      <c r="C6083" s="670"/>
      <c r="D6083" s="670"/>
      <c r="E6083" s="670"/>
      <c r="F6083" s="1024" t="s">
        <v>1055</v>
      </c>
      <c r="G6083" s="1025" t="s">
        <v>1055</v>
      </c>
      <c r="H6083" s="671" t="s">
        <v>1056</v>
      </c>
      <c r="I6083" s="1026" t="s">
        <v>1057</v>
      </c>
      <c r="J6083" s="670" t="s">
        <v>1058</v>
      </c>
      <c r="K6083" s="1027"/>
      <c r="L6083" s="1028" t="s">
        <v>1059</v>
      </c>
      <c r="M6083" s="1029"/>
    </row>
    <row r="6084" spans="1:13" s="503" customFormat="1" ht="229.5">
      <c r="A6084" s="1034"/>
      <c r="B6084" s="701"/>
      <c r="C6084" s="694"/>
      <c r="D6084" s="694" t="s">
        <v>4843</v>
      </c>
      <c r="E6084" s="694" t="s">
        <v>4844</v>
      </c>
      <c r="F6084" s="1530"/>
      <c r="G6084" s="1034"/>
      <c r="H6084" s="1033"/>
      <c r="I6084" s="1033"/>
      <c r="J6084" s="1033"/>
      <c r="K6084" s="1033"/>
      <c r="L6084" s="1531"/>
      <c r="M6084" s="694" t="s">
        <v>4845</v>
      </c>
    </row>
    <row r="6085" spans="1:13" s="503" customFormat="1" ht="127.5">
      <c r="A6085" s="1034">
        <v>10</v>
      </c>
      <c r="B6085" s="693" t="s">
        <v>4846</v>
      </c>
      <c r="C6085" s="695" t="s">
        <v>4847</v>
      </c>
      <c r="D6085" s="694" t="s">
        <v>4848</v>
      </c>
      <c r="E6085" s="694" t="s">
        <v>4849</v>
      </c>
      <c r="F6085" s="1520">
        <v>2</v>
      </c>
      <c r="G6085" s="1034"/>
      <c r="H6085" s="1033">
        <v>5</v>
      </c>
      <c r="I6085" s="1033">
        <v>16</v>
      </c>
      <c r="J6085" s="1033">
        <v>25</v>
      </c>
      <c r="K6085" s="1033">
        <v>5</v>
      </c>
      <c r="L6085" s="1531" t="s">
        <v>1273</v>
      </c>
      <c r="M6085" s="694" t="s">
        <v>4850</v>
      </c>
    </row>
    <row r="6086" spans="1:13" s="503" customFormat="1" ht="15">
      <c r="A6086" s="593"/>
      <c r="B6086" s="1047"/>
      <c r="C6086" s="593" t="s">
        <v>6</v>
      </c>
      <c r="D6086" s="593"/>
      <c r="E6086" s="593"/>
      <c r="F6086" s="997">
        <f>SUM(F5952:F6085)</f>
        <v>228</v>
      </c>
      <c r="G6086" s="997">
        <f t="shared" ref="G6086:K6086" si="67">SUM(G5952:G6085)</f>
        <v>0</v>
      </c>
      <c r="H6086" s="997">
        <f t="shared" si="67"/>
        <v>635.38</v>
      </c>
      <c r="I6086" s="997">
        <f t="shared" si="67"/>
        <v>1107.4280000000001</v>
      </c>
      <c r="J6086" s="997">
        <f t="shared" si="67"/>
        <v>1625.4680000000001</v>
      </c>
      <c r="K6086" s="997">
        <f t="shared" si="67"/>
        <v>432.5</v>
      </c>
      <c r="L6086" s="576"/>
      <c r="M6086" s="576"/>
    </row>
    <row r="6087" spans="1:13" s="503" customFormat="1" ht="15">
      <c r="A6087" s="748"/>
      <c r="B6087" s="748"/>
      <c r="C6087" s="748"/>
      <c r="D6087" s="748"/>
      <c r="E6087" s="748"/>
      <c r="F6087" s="748"/>
      <c r="G6087" s="748"/>
      <c r="H6087" s="748"/>
      <c r="I6087" s="748"/>
      <c r="J6087" s="748"/>
      <c r="K6087" s="748"/>
      <c r="L6087" s="748"/>
      <c r="M6087" s="748"/>
    </row>
    <row r="6088" spans="1:13" s="503" customFormat="1" ht="15">
      <c r="A6088" s="748"/>
      <c r="B6088" s="748"/>
      <c r="C6088" s="748"/>
      <c r="D6088" s="748"/>
      <c r="E6088" s="748"/>
      <c r="F6088" s="748"/>
      <c r="G6088" s="748"/>
      <c r="H6088" s="748"/>
      <c r="I6088" s="748"/>
      <c r="J6088" s="748"/>
      <c r="K6088" s="748"/>
      <c r="L6088" s="748"/>
      <c r="M6088" s="748"/>
    </row>
    <row r="6089" spans="1:13" s="503" customFormat="1" ht="15">
      <c r="A6089" s="748"/>
      <c r="B6089" s="748"/>
      <c r="C6089" s="748"/>
      <c r="D6089" s="748"/>
      <c r="E6089" s="748"/>
      <c r="F6089" s="748"/>
      <c r="G6089" s="748"/>
      <c r="H6089" s="748"/>
      <c r="I6089" s="748"/>
      <c r="J6089" s="748"/>
      <c r="K6089" s="748"/>
      <c r="L6089" s="748"/>
      <c r="M6089" s="748"/>
    </row>
    <row r="6090" spans="1:13" s="503" customFormat="1" ht="15">
      <c r="A6090" s="748"/>
      <c r="B6090" s="748"/>
      <c r="C6090" s="748"/>
      <c r="D6090" s="748"/>
      <c r="E6090" s="748"/>
      <c r="F6090" s="748"/>
      <c r="G6090" s="748"/>
      <c r="H6090" s="748"/>
      <c r="I6090" s="748"/>
      <c r="J6090" s="748"/>
      <c r="K6090" s="748"/>
      <c r="L6090" s="748"/>
      <c r="M6090" s="748"/>
    </row>
    <row r="6091" spans="1:13" s="503" customFormat="1" ht="15">
      <c r="A6091" s="748"/>
      <c r="B6091" s="748"/>
      <c r="C6091" s="748"/>
      <c r="D6091" s="748"/>
      <c r="E6091" s="748"/>
      <c r="F6091" s="748"/>
      <c r="G6091" s="748"/>
      <c r="H6091" s="748"/>
      <c r="I6091" s="748"/>
      <c r="J6091" s="748"/>
      <c r="K6091" s="748"/>
      <c r="L6091" s="748"/>
      <c r="M6091" s="748"/>
    </row>
    <row r="6092" spans="1:13" s="503" customFormat="1" ht="15" customHeight="1">
      <c r="A6092" s="1676" t="s">
        <v>907</v>
      </c>
      <c r="B6092" s="1676"/>
      <c r="C6092" s="1676"/>
      <c r="D6092" s="1676"/>
      <c r="E6092" s="1676"/>
      <c r="F6092" s="1676"/>
      <c r="G6092" s="1676"/>
      <c r="H6092" s="1676"/>
      <c r="I6092" s="1676"/>
      <c r="J6092" s="1676"/>
      <c r="K6092" s="1676"/>
      <c r="L6092" s="1676"/>
      <c r="M6092" s="1676"/>
    </row>
    <row r="6093" spans="1:13" s="503" customFormat="1" ht="15" customHeight="1">
      <c r="A6093" s="1661" t="s">
        <v>908</v>
      </c>
      <c r="B6093" s="1661"/>
      <c r="C6093" s="1661"/>
      <c r="D6093" s="1661"/>
      <c r="E6093" s="1661"/>
      <c r="F6093" s="1661"/>
      <c r="G6093" s="1661"/>
      <c r="H6093" s="1661"/>
      <c r="I6093" s="1661"/>
      <c r="J6093" s="1661"/>
      <c r="K6093" s="1661"/>
      <c r="L6093" s="1661"/>
      <c r="M6093" s="1661"/>
    </row>
    <row r="6094" spans="1:13" s="503" customFormat="1" ht="15">
      <c r="A6094" s="1662" t="s">
        <v>1233</v>
      </c>
      <c r="B6094" s="1662"/>
      <c r="C6094" s="1662"/>
      <c r="D6094" s="1662"/>
      <c r="E6094" s="1662"/>
      <c r="F6094" s="1662"/>
      <c r="G6094" s="1662"/>
      <c r="H6094" s="1662"/>
      <c r="I6094" s="1662"/>
      <c r="J6094" s="1662"/>
      <c r="K6094" s="1662"/>
      <c r="L6094" s="1662"/>
      <c r="M6094" s="565"/>
    </row>
    <row r="6095" spans="1:13" s="503" customFormat="1" ht="15">
      <c r="A6095" s="1663" t="s">
        <v>4851</v>
      </c>
      <c r="B6095" s="1663"/>
      <c r="C6095" s="1663"/>
      <c r="D6095" s="1663"/>
      <c r="E6095" s="1663"/>
      <c r="F6095" s="1663"/>
      <c r="G6095" s="1663"/>
      <c r="H6095" s="1663"/>
      <c r="I6095" s="1663"/>
      <c r="J6095" s="1663"/>
      <c r="K6095" s="1663"/>
      <c r="L6095" s="1663"/>
      <c r="M6095" s="565"/>
    </row>
    <row r="6096" spans="1:13" s="503" customFormat="1" ht="15">
      <c r="A6096" s="1664" t="s">
        <v>4852</v>
      </c>
      <c r="B6096" s="1664"/>
      <c r="C6096" s="1664"/>
      <c r="D6096" s="1664"/>
      <c r="E6096" s="1664"/>
      <c r="F6096" s="1664"/>
      <c r="G6096" s="1664"/>
      <c r="H6096" s="1664"/>
      <c r="I6096" s="1664"/>
      <c r="J6096" s="1664"/>
      <c r="K6096" s="1664"/>
      <c r="L6096" s="1664"/>
      <c r="M6096" s="565"/>
    </row>
    <row r="6097" spans="1:13" s="503" customFormat="1" ht="15">
      <c r="A6097" s="620" t="s">
        <v>910</v>
      </c>
      <c r="B6097" s="621" t="s">
        <v>1029</v>
      </c>
      <c r="C6097" s="620" t="s">
        <v>1030</v>
      </c>
      <c r="D6097" s="620" t="s">
        <v>1030</v>
      </c>
      <c r="E6097" s="620" t="s">
        <v>1031</v>
      </c>
      <c r="F6097" s="1657" t="s">
        <v>1032</v>
      </c>
      <c r="G6097" s="1658"/>
      <c r="H6097" s="622" t="s">
        <v>1033</v>
      </c>
      <c r="I6097" s="623" t="s">
        <v>1034</v>
      </c>
      <c r="J6097" s="620" t="s">
        <v>1035</v>
      </c>
      <c r="K6097" s="620" t="s">
        <v>1036</v>
      </c>
      <c r="L6097" s="620" t="s">
        <v>1037</v>
      </c>
      <c r="M6097" s="624" t="s">
        <v>1038</v>
      </c>
    </row>
    <row r="6098" spans="1:13" s="503" customFormat="1" ht="15">
      <c r="A6098" s="625"/>
      <c r="B6098" s="626" t="s">
        <v>1039</v>
      </c>
      <c r="C6098" s="625" t="s">
        <v>1040</v>
      </c>
      <c r="D6098" s="625" t="s">
        <v>1041</v>
      </c>
      <c r="E6098" s="625" t="s">
        <v>1042</v>
      </c>
      <c r="F6098" s="1659" t="s">
        <v>1043</v>
      </c>
      <c r="G6098" s="1660"/>
      <c r="H6098" s="627" t="s">
        <v>1044</v>
      </c>
      <c r="I6098" s="625" t="s">
        <v>6</v>
      </c>
      <c r="J6098" s="628" t="s">
        <v>1045</v>
      </c>
      <c r="K6098" s="629" t="s">
        <v>1046</v>
      </c>
      <c r="L6098" s="625" t="s">
        <v>1047</v>
      </c>
      <c r="M6098" s="628" t="s">
        <v>1048</v>
      </c>
    </row>
    <row r="6099" spans="1:13" s="503" customFormat="1" ht="15">
      <c r="A6099" s="625"/>
      <c r="B6099" s="626" t="s">
        <v>1049</v>
      </c>
      <c r="C6099" s="625"/>
      <c r="D6099" s="625"/>
      <c r="E6099" s="625"/>
      <c r="F6099" s="630" t="s">
        <v>1050</v>
      </c>
      <c r="G6099" s="630" t="s">
        <v>1051</v>
      </c>
      <c r="H6099" s="631" t="s">
        <v>1052</v>
      </c>
      <c r="I6099" s="629" t="s">
        <v>1053</v>
      </c>
      <c r="J6099" s="625" t="s">
        <v>6</v>
      </c>
      <c r="K6099" s="629"/>
      <c r="L6099" s="625" t="s">
        <v>1054</v>
      </c>
      <c r="M6099" s="632"/>
    </row>
    <row r="6100" spans="1:13" s="503" customFormat="1" ht="15">
      <c r="A6100" s="625"/>
      <c r="B6100" s="626"/>
      <c r="C6100" s="625"/>
      <c r="D6100" s="625"/>
      <c r="E6100" s="625"/>
      <c r="F6100" s="633" t="s">
        <v>1055</v>
      </c>
      <c r="G6100" s="634" t="s">
        <v>1055</v>
      </c>
      <c r="H6100" s="628" t="s">
        <v>1056</v>
      </c>
      <c r="I6100" s="629" t="s">
        <v>1057</v>
      </c>
      <c r="J6100" s="625" t="s">
        <v>1058</v>
      </c>
      <c r="K6100" s="635"/>
      <c r="L6100" s="636" t="s">
        <v>1059</v>
      </c>
      <c r="M6100" s="632"/>
    </row>
    <row r="6101" spans="1:13" s="503" customFormat="1" ht="76.5">
      <c r="A6101" s="694">
        <v>1</v>
      </c>
      <c r="B6101" s="694" t="s">
        <v>4853</v>
      </c>
      <c r="C6101" s="694" t="s">
        <v>4854</v>
      </c>
      <c r="D6101" s="694" t="s">
        <v>4855</v>
      </c>
      <c r="E6101" s="694" t="s">
        <v>4856</v>
      </c>
      <c r="F6101" s="662" t="s">
        <v>1077</v>
      </c>
      <c r="G6101" s="1427"/>
      <c r="H6101" s="1427"/>
      <c r="I6101" s="1427">
        <v>2.5</v>
      </c>
      <c r="J6101" s="1427"/>
      <c r="K6101" s="1427"/>
      <c r="L6101" s="673"/>
      <c r="M6101" s="673" t="s">
        <v>4857</v>
      </c>
    </row>
    <row r="6102" spans="1:13" s="503" customFormat="1" ht="63.75">
      <c r="A6102" s="673">
        <v>2</v>
      </c>
      <c r="B6102" s="638" t="s">
        <v>4858</v>
      </c>
      <c r="C6102" s="1533" t="s">
        <v>2883</v>
      </c>
      <c r="D6102" s="1424" t="s">
        <v>4859</v>
      </c>
      <c r="E6102" s="638" t="s">
        <v>4860</v>
      </c>
      <c r="F6102" s="1534" t="s">
        <v>1077</v>
      </c>
      <c r="G6102" s="1418"/>
      <c r="H6102" s="1418"/>
      <c r="I6102" s="1418">
        <v>3.5</v>
      </c>
      <c r="J6102" s="1418"/>
      <c r="K6102" s="1418"/>
      <c r="L6102" s="673"/>
      <c r="M6102" s="650" t="s">
        <v>4861</v>
      </c>
    </row>
    <row r="6103" spans="1:13" s="503" customFormat="1" ht="51">
      <c r="A6103" s="638">
        <v>3</v>
      </c>
      <c r="B6103" s="638" t="s">
        <v>4862</v>
      </c>
      <c r="C6103" s="638" t="s">
        <v>4071</v>
      </c>
      <c r="D6103" s="638" t="s">
        <v>4863</v>
      </c>
      <c r="E6103" s="638" t="s">
        <v>4864</v>
      </c>
      <c r="F6103" s="1535">
        <v>0.5</v>
      </c>
      <c r="G6103" s="1423"/>
      <c r="H6103" s="1423">
        <v>0.5</v>
      </c>
      <c r="I6103" s="1423">
        <v>1</v>
      </c>
      <c r="J6103" s="1427"/>
      <c r="K6103" s="1423">
        <v>0.5</v>
      </c>
      <c r="L6103" s="650"/>
      <c r="M6103" s="638" t="s">
        <v>4865</v>
      </c>
    </row>
    <row r="6104" spans="1:13" s="503" customFormat="1" ht="51">
      <c r="A6104" s="673">
        <v>4</v>
      </c>
      <c r="B6104" s="673" t="s">
        <v>4866</v>
      </c>
      <c r="C6104" s="673" t="s">
        <v>4026</v>
      </c>
      <c r="D6104" s="673" t="s">
        <v>4867</v>
      </c>
      <c r="E6104" s="673" t="s">
        <v>4868</v>
      </c>
      <c r="F6104" s="662" t="s">
        <v>1077</v>
      </c>
      <c r="G6104" s="1427"/>
      <c r="H6104" s="1427"/>
      <c r="I6104" s="1427">
        <v>5</v>
      </c>
      <c r="J6104" s="1427"/>
      <c r="K6104" s="1427"/>
      <c r="L6104" s="673"/>
      <c r="M6104" s="673" t="s">
        <v>4869</v>
      </c>
    </row>
    <row r="6105" spans="1:13" s="503" customFormat="1" ht="51">
      <c r="A6105" s="638">
        <v>5</v>
      </c>
      <c r="B6105" s="739" t="s">
        <v>4870</v>
      </c>
      <c r="C6105" s="1536" t="s">
        <v>4871</v>
      </c>
      <c r="D6105" s="638" t="s">
        <v>4872</v>
      </c>
      <c r="E6105" s="638" t="s">
        <v>4873</v>
      </c>
      <c r="F6105" s="903" t="s">
        <v>1077</v>
      </c>
      <c r="G6105" s="1212"/>
      <c r="H6105" s="1418"/>
      <c r="I6105" s="1423">
        <v>0.2</v>
      </c>
      <c r="J6105" s="1418"/>
      <c r="K6105" s="1212"/>
      <c r="L6105" s="650"/>
      <c r="M6105" s="650" t="s">
        <v>4874</v>
      </c>
    </row>
    <row r="6106" spans="1:13" s="503" customFormat="1" ht="15">
      <c r="A6106" s="593"/>
      <c r="B6106" s="1196"/>
      <c r="C6106" s="593" t="s">
        <v>6</v>
      </c>
      <c r="D6106" s="1196"/>
      <c r="E6106" s="593"/>
      <c r="F6106" s="1537">
        <f t="shared" ref="F6106:L6106" si="68">SUM(F6101:F6105)</f>
        <v>0.5</v>
      </c>
      <c r="G6106" s="1537">
        <f t="shared" si="68"/>
        <v>0</v>
      </c>
      <c r="H6106" s="1537">
        <f t="shared" si="68"/>
        <v>0.5</v>
      </c>
      <c r="I6106" s="1537">
        <f t="shared" si="68"/>
        <v>12.2</v>
      </c>
      <c r="J6106" s="1537">
        <f t="shared" si="68"/>
        <v>0</v>
      </c>
      <c r="K6106" s="1537">
        <f t="shared" si="68"/>
        <v>0.5</v>
      </c>
      <c r="L6106" s="1537">
        <f t="shared" si="68"/>
        <v>0</v>
      </c>
      <c r="M6106" s="1047"/>
    </row>
    <row r="6107" spans="1:13" s="503" customFormat="1" ht="15">
      <c r="A6107" s="748"/>
      <c r="B6107" s="748"/>
      <c r="C6107" s="748"/>
      <c r="D6107" s="748"/>
      <c r="E6107" s="748"/>
      <c r="F6107" s="748"/>
      <c r="G6107" s="748"/>
      <c r="H6107" s="748"/>
      <c r="I6107" s="748"/>
      <c r="J6107" s="748"/>
      <c r="K6107" s="748"/>
      <c r="L6107" s="748"/>
      <c r="M6107" s="748"/>
    </row>
    <row r="6108" spans="1:13" s="503" customFormat="1" ht="15">
      <c r="A6108" s="748"/>
      <c r="B6108" s="748"/>
      <c r="C6108" s="748"/>
      <c r="D6108" s="748"/>
      <c r="E6108" s="748"/>
      <c r="F6108" s="748"/>
      <c r="G6108" s="748"/>
      <c r="H6108" s="748"/>
      <c r="I6108" s="748"/>
      <c r="J6108" s="748"/>
      <c r="K6108" s="748"/>
      <c r="L6108" s="748"/>
      <c r="M6108" s="748"/>
    </row>
    <row r="6109" spans="1:13" s="503" customFormat="1" ht="15">
      <c r="A6109" s="748"/>
      <c r="B6109" s="748"/>
      <c r="C6109" s="748"/>
      <c r="D6109" s="748"/>
      <c r="E6109" s="748"/>
      <c r="F6109" s="748"/>
      <c r="G6109" s="748"/>
      <c r="H6109" s="748"/>
      <c r="I6109" s="748"/>
      <c r="J6109" s="748"/>
      <c r="K6109" s="748"/>
      <c r="L6109" s="748"/>
      <c r="M6109" s="748"/>
    </row>
    <row r="6110" spans="1:13" s="503" customFormat="1" ht="15">
      <c r="A6110" s="748"/>
      <c r="B6110" s="748"/>
      <c r="C6110" s="748"/>
      <c r="D6110" s="748"/>
      <c r="E6110" s="748"/>
      <c r="F6110" s="748"/>
      <c r="G6110" s="748"/>
      <c r="H6110" s="748"/>
      <c r="I6110" s="748"/>
      <c r="J6110" s="748"/>
      <c r="K6110" s="748"/>
      <c r="L6110" s="748"/>
      <c r="M6110" s="748"/>
    </row>
    <row r="6111" spans="1:13" s="503" customFormat="1" ht="15">
      <c r="A6111" s="748"/>
      <c r="B6111" s="748"/>
      <c r="C6111" s="748"/>
      <c r="D6111" s="748"/>
      <c r="E6111" s="748"/>
      <c r="F6111" s="748"/>
      <c r="G6111" s="748"/>
      <c r="H6111" s="748"/>
      <c r="I6111" s="748"/>
      <c r="J6111" s="748"/>
      <c r="K6111" s="748"/>
      <c r="L6111" s="748"/>
      <c r="M6111" s="748"/>
    </row>
    <row r="6112" spans="1:13" s="503" customFormat="1" ht="15">
      <c r="A6112" s="748"/>
      <c r="B6112" s="748"/>
      <c r="C6112" s="748"/>
      <c r="D6112" s="748"/>
      <c r="E6112" s="748"/>
      <c r="F6112" s="748"/>
      <c r="G6112" s="748"/>
      <c r="H6112" s="748"/>
      <c r="I6112" s="748"/>
      <c r="J6112" s="748"/>
      <c r="K6112" s="748"/>
      <c r="L6112" s="748"/>
      <c r="M6112" s="748"/>
    </row>
    <row r="6113" spans="1:13" s="503" customFormat="1" ht="15">
      <c r="A6113" s="748"/>
      <c r="B6113" s="748"/>
      <c r="C6113" s="748"/>
      <c r="D6113" s="748"/>
      <c r="E6113" s="748"/>
      <c r="F6113" s="748"/>
      <c r="G6113" s="748"/>
      <c r="H6113" s="748"/>
      <c r="I6113" s="748"/>
      <c r="J6113" s="748"/>
      <c r="K6113" s="748"/>
      <c r="L6113" s="748"/>
      <c r="M6113" s="748"/>
    </row>
    <row r="6114" spans="1:13" s="503" customFormat="1" ht="15">
      <c r="A6114" s="748"/>
      <c r="B6114" s="748"/>
      <c r="C6114" s="748"/>
      <c r="D6114" s="748"/>
      <c r="E6114" s="748"/>
      <c r="F6114" s="748"/>
      <c r="G6114" s="748"/>
      <c r="H6114" s="748"/>
      <c r="I6114" s="748"/>
      <c r="J6114" s="748"/>
      <c r="K6114" s="748"/>
      <c r="L6114" s="748"/>
      <c r="M6114" s="748"/>
    </row>
    <row r="6115" spans="1:13" s="503" customFormat="1" ht="15">
      <c r="A6115" s="748"/>
      <c r="B6115" s="748"/>
      <c r="C6115" s="748"/>
      <c r="D6115" s="748"/>
      <c r="E6115" s="748"/>
      <c r="F6115" s="748"/>
      <c r="G6115" s="748"/>
      <c r="H6115" s="748"/>
      <c r="I6115" s="748"/>
      <c r="J6115" s="748"/>
      <c r="K6115" s="748"/>
      <c r="L6115" s="748"/>
      <c r="M6115" s="748"/>
    </row>
    <row r="6116" spans="1:13" s="503" customFormat="1" ht="15" customHeight="1">
      <c r="A6116" s="1661" t="s">
        <v>907</v>
      </c>
      <c r="B6116" s="1661"/>
      <c r="C6116" s="1661"/>
      <c r="D6116" s="1661"/>
      <c r="E6116" s="1661"/>
      <c r="F6116" s="1661"/>
      <c r="G6116" s="1661"/>
      <c r="H6116" s="1661"/>
      <c r="I6116" s="1661"/>
      <c r="J6116" s="1661"/>
      <c r="K6116" s="1661"/>
      <c r="L6116" s="1661"/>
      <c r="M6116" s="1661"/>
    </row>
    <row r="6117" spans="1:13" s="503" customFormat="1" ht="15" customHeight="1">
      <c r="A6117" s="1661" t="s">
        <v>908</v>
      </c>
      <c r="B6117" s="1661"/>
      <c r="C6117" s="1661"/>
      <c r="D6117" s="1661"/>
      <c r="E6117" s="1661"/>
      <c r="F6117" s="1661"/>
      <c r="G6117" s="1661"/>
      <c r="H6117" s="1661"/>
      <c r="I6117" s="1661"/>
      <c r="J6117" s="1661"/>
      <c r="K6117" s="1661"/>
      <c r="L6117" s="1661"/>
      <c r="M6117" s="1661"/>
    </row>
    <row r="6118" spans="1:13" s="503" customFormat="1" ht="15">
      <c r="A6118" s="1662" t="s">
        <v>1233</v>
      </c>
      <c r="B6118" s="1662"/>
      <c r="C6118" s="1662"/>
      <c r="D6118" s="1662"/>
      <c r="E6118" s="1662"/>
      <c r="F6118" s="1662"/>
      <c r="G6118" s="1662"/>
      <c r="H6118" s="1662"/>
      <c r="I6118" s="1662"/>
      <c r="J6118" s="1662"/>
      <c r="K6118" s="1662"/>
      <c r="L6118" s="1662"/>
      <c r="M6118" s="565"/>
    </row>
    <row r="6119" spans="1:13" s="503" customFormat="1" ht="15">
      <c r="A6119" s="1663" t="s">
        <v>4875</v>
      </c>
      <c r="B6119" s="1663"/>
      <c r="C6119" s="1663"/>
      <c r="D6119" s="1663"/>
      <c r="E6119" s="1663"/>
      <c r="F6119" s="1663"/>
      <c r="G6119" s="1663"/>
      <c r="H6119" s="1663"/>
      <c r="I6119" s="1663"/>
      <c r="J6119" s="1663"/>
      <c r="K6119" s="1663"/>
      <c r="L6119" s="1663"/>
      <c r="M6119" s="565"/>
    </row>
    <row r="6120" spans="1:13" s="503" customFormat="1" ht="15">
      <c r="A6120" s="1664" t="s">
        <v>4876</v>
      </c>
      <c r="B6120" s="1664"/>
      <c r="C6120" s="1664"/>
      <c r="D6120" s="1664"/>
      <c r="E6120" s="1664"/>
      <c r="F6120" s="1664"/>
      <c r="G6120" s="1664"/>
      <c r="H6120" s="1664"/>
      <c r="I6120" s="1664"/>
      <c r="J6120" s="1664"/>
      <c r="K6120" s="1664"/>
      <c r="L6120" s="1664"/>
      <c r="M6120" s="565"/>
    </row>
    <row r="6121" spans="1:13" s="503" customFormat="1" ht="15">
      <c r="A6121" s="620" t="s">
        <v>910</v>
      </c>
      <c r="B6121" s="621" t="s">
        <v>1029</v>
      </c>
      <c r="C6121" s="620" t="s">
        <v>1030</v>
      </c>
      <c r="D6121" s="620" t="s">
        <v>1030</v>
      </c>
      <c r="E6121" s="620" t="s">
        <v>1031</v>
      </c>
      <c r="F6121" s="1657" t="s">
        <v>1032</v>
      </c>
      <c r="G6121" s="1658"/>
      <c r="H6121" s="622" t="s">
        <v>1033</v>
      </c>
      <c r="I6121" s="623" t="s">
        <v>1034</v>
      </c>
      <c r="J6121" s="620" t="s">
        <v>1035</v>
      </c>
      <c r="K6121" s="620" t="s">
        <v>1036</v>
      </c>
      <c r="L6121" s="620" t="s">
        <v>1037</v>
      </c>
      <c r="M6121" s="624" t="s">
        <v>1038</v>
      </c>
    </row>
    <row r="6122" spans="1:13" s="503" customFormat="1" ht="15">
      <c r="A6122" s="625"/>
      <c r="B6122" s="626" t="s">
        <v>1039</v>
      </c>
      <c r="C6122" s="625" t="s">
        <v>1040</v>
      </c>
      <c r="D6122" s="625" t="s">
        <v>1041</v>
      </c>
      <c r="E6122" s="625" t="s">
        <v>1042</v>
      </c>
      <c r="F6122" s="1659" t="s">
        <v>1043</v>
      </c>
      <c r="G6122" s="1660"/>
      <c r="H6122" s="627" t="s">
        <v>1044</v>
      </c>
      <c r="I6122" s="625" t="s">
        <v>6</v>
      </c>
      <c r="J6122" s="628" t="s">
        <v>1045</v>
      </c>
      <c r="K6122" s="629" t="s">
        <v>1046</v>
      </c>
      <c r="L6122" s="625" t="s">
        <v>1047</v>
      </c>
      <c r="M6122" s="628" t="s">
        <v>1048</v>
      </c>
    </row>
    <row r="6123" spans="1:13" s="503" customFormat="1" ht="15">
      <c r="A6123" s="625"/>
      <c r="B6123" s="626" t="s">
        <v>1049</v>
      </c>
      <c r="C6123" s="625"/>
      <c r="D6123" s="625"/>
      <c r="E6123" s="625"/>
      <c r="F6123" s="630" t="s">
        <v>1050</v>
      </c>
      <c r="G6123" s="630" t="s">
        <v>1051</v>
      </c>
      <c r="H6123" s="631" t="s">
        <v>1052</v>
      </c>
      <c r="I6123" s="629" t="s">
        <v>1053</v>
      </c>
      <c r="J6123" s="625" t="s">
        <v>6</v>
      </c>
      <c r="K6123" s="629"/>
      <c r="L6123" s="625" t="s">
        <v>1054</v>
      </c>
      <c r="M6123" s="632"/>
    </row>
    <row r="6124" spans="1:13" s="503" customFormat="1" ht="15">
      <c r="A6124" s="625"/>
      <c r="B6124" s="626"/>
      <c r="C6124" s="625"/>
      <c r="D6124" s="625"/>
      <c r="E6124" s="625"/>
      <c r="F6124" s="633" t="s">
        <v>1055</v>
      </c>
      <c r="G6124" s="634" t="s">
        <v>1055</v>
      </c>
      <c r="H6124" s="628" t="s">
        <v>1056</v>
      </c>
      <c r="I6124" s="629" t="s">
        <v>1057</v>
      </c>
      <c r="J6124" s="625" t="s">
        <v>1058</v>
      </c>
      <c r="K6124" s="635"/>
      <c r="L6124" s="636" t="s">
        <v>1059</v>
      </c>
      <c r="M6124" s="632"/>
    </row>
    <row r="6125" spans="1:13" s="503" customFormat="1" ht="51">
      <c r="A6125" s="693">
        <v>1</v>
      </c>
      <c r="B6125" s="694" t="s">
        <v>4877</v>
      </c>
      <c r="C6125" s="693" t="s">
        <v>1270</v>
      </c>
      <c r="D6125" s="693" t="s">
        <v>4878</v>
      </c>
      <c r="E6125" s="701" t="s">
        <v>4879</v>
      </c>
      <c r="F6125" s="696">
        <v>6</v>
      </c>
      <c r="G6125" s="693"/>
      <c r="H6125" s="1538"/>
      <c r="I6125" s="698">
        <v>6.4</v>
      </c>
      <c r="J6125" s="698">
        <v>6.4</v>
      </c>
      <c r="K6125" s="698">
        <v>6.4</v>
      </c>
      <c r="L6125" s="693"/>
      <c r="M6125" s="693" t="s">
        <v>4880</v>
      </c>
    </row>
    <row r="6126" spans="1:13" s="503" customFormat="1" ht="51">
      <c r="A6126" s="693">
        <v>2</v>
      </c>
      <c r="B6126" s="673" t="s">
        <v>4881</v>
      </c>
      <c r="C6126" s="693" t="s">
        <v>4882</v>
      </c>
      <c r="D6126" s="693" t="s">
        <v>4883</v>
      </c>
      <c r="E6126" s="701" t="s">
        <v>4884</v>
      </c>
      <c r="F6126" s="1270" t="s">
        <v>1077</v>
      </c>
      <c r="G6126" s="693"/>
      <c r="H6126" s="1538"/>
      <c r="I6126" s="1538"/>
      <c r="J6126" s="1538"/>
      <c r="K6126" s="1538"/>
      <c r="L6126" s="1176"/>
      <c r="M6126" s="693" t="s">
        <v>4885</v>
      </c>
    </row>
    <row r="6127" spans="1:13" s="503" customFormat="1" ht="15">
      <c r="A6127" s="576"/>
      <c r="B6127" s="1539"/>
      <c r="C6127" s="609" t="s">
        <v>6</v>
      </c>
      <c r="D6127" s="609"/>
      <c r="E6127" s="1540"/>
      <c r="F6127" s="1541">
        <f t="shared" ref="F6127:K6127" si="69">SUM(F6125:F6126)</f>
        <v>6</v>
      </c>
      <c r="G6127" s="1541">
        <f t="shared" si="69"/>
        <v>0</v>
      </c>
      <c r="H6127" s="1541">
        <f t="shared" si="69"/>
        <v>0</v>
      </c>
      <c r="I6127" s="1541">
        <f t="shared" si="69"/>
        <v>6.4</v>
      </c>
      <c r="J6127" s="1541">
        <f t="shared" si="69"/>
        <v>6.4</v>
      </c>
      <c r="K6127" s="1541">
        <f t="shared" si="69"/>
        <v>6.4</v>
      </c>
      <c r="L6127" s="1391"/>
      <c r="M6127" s="1391"/>
    </row>
    <row r="6128" spans="1:13" s="503" customFormat="1" ht="15">
      <c r="A6128" s="748"/>
      <c r="B6128" s="748"/>
      <c r="C6128" s="748"/>
      <c r="D6128" s="748"/>
      <c r="E6128" s="748"/>
      <c r="F6128" s="748"/>
      <c r="G6128" s="748"/>
      <c r="H6128" s="748"/>
      <c r="I6128" s="748"/>
      <c r="J6128" s="748"/>
      <c r="K6128" s="748"/>
      <c r="L6128" s="748"/>
      <c r="M6128" s="748"/>
    </row>
    <row r="6129" spans="1:13" s="503" customFormat="1" ht="15">
      <c r="A6129" s="748"/>
      <c r="B6129" s="748"/>
      <c r="C6129" s="748"/>
      <c r="D6129" s="748"/>
      <c r="E6129" s="748"/>
      <c r="F6129" s="748"/>
      <c r="G6129" s="748"/>
      <c r="H6129" s="748"/>
      <c r="I6129" s="748"/>
      <c r="J6129" s="748"/>
      <c r="K6129" s="748"/>
      <c r="L6129" s="748"/>
      <c r="M6129" s="748"/>
    </row>
    <row r="6130" spans="1:13" s="503" customFormat="1" ht="15.75" customHeight="1">
      <c r="A6130" s="748"/>
      <c r="B6130" s="748"/>
      <c r="C6130" s="748"/>
      <c r="D6130" s="748"/>
      <c r="E6130" s="748"/>
      <c r="F6130" s="748"/>
      <c r="G6130" s="748"/>
      <c r="H6130" s="748"/>
      <c r="I6130" s="748"/>
      <c r="J6130" s="748"/>
      <c r="K6130" s="748"/>
      <c r="L6130" s="748"/>
      <c r="M6130" s="748"/>
    </row>
    <row r="6131" spans="1:13" s="503" customFormat="1" ht="13.5" customHeight="1">
      <c r="A6131" s="748"/>
      <c r="B6131" s="748"/>
      <c r="C6131" s="748"/>
      <c r="D6131" s="748"/>
      <c r="E6131" s="748"/>
      <c r="F6131" s="748"/>
      <c r="G6131" s="748"/>
      <c r="H6131" s="748"/>
      <c r="I6131" s="748"/>
      <c r="J6131" s="748"/>
      <c r="K6131" s="748"/>
      <c r="L6131" s="748"/>
      <c r="M6131" s="748"/>
    </row>
    <row r="6132" spans="1:13" s="503" customFormat="1" ht="15">
      <c r="A6132" s="748"/>
      <c r="B6132" s="748"/>
      <c r="C6132" s="748"/>
      <c r="D6132" s="748"/>
      <c r="E6132" s="748"/>
      <c r="F6132" s="748"/>
      <c r="G6132" s="748"/>
      <c r="H6132" s="748"/>
      <c r="I6132" s="748"/>
      <c r="J6132" s="748"/>
      <c r="K6132" s="748"/>
      <c r="L6132" s="748"/>
      <c r="M6132" s="748"/>
    </row>
    <row r="6133" spans="1:13" s="503" customFormat="1" ht="15">
      <c r="A6133" s="748"/>
      <c r="B6133" s="748"/>
      <c r="C6133" s="748"/>
      <c r="D6133" s="748"/>
      <c r="E6133" s="748"/>
      <c r="F6133" s="748"/>
      <c r="G6133" s="748"/>
      <c r="H6133" s="748"/>
      <c r="I6133" s="748"/>
      <c r="J6133" s="748"/>
      <c r="K6133" s="748"/>
      <c r="L6133" s="748"/>
      <c r="M6133" s="748"/>
    </row>
    <row r="6134" spans="1:13" s="503" customFormat="1" ht="15">
      <c r="A6134" s="748"/>
      <c r="B6134" s="748"/>
      <c r="C6134" s="748"/>
      <c r="D6134" s="748"/>
      <c r="E6134" s="748"/>
      <c r="F6134" s="748"/>
      <c r="G6134" s="748"/>
      <c r="H6134" s="748"/>
      <c r="I6134" s="748"/>
      <c r="J6134" s="748"/>
      <c r="K6134" s="748"/>
      <c r="L6134" s="748"/>
      <c r="M6134" s="748"/>
    </row>
    <row r="6135" spans="1:13" s="503" customFormat="1" ht="15">
      <c r="A6135" s="748"/>
      <c r="B6135" s="748"/>
      <c r="C6135" s="748"/>
      <c r="D6135" s="748"/>
      <c r="E6135" s="748"/>
      <c r="F6135" s="748"/>
      <c r="G6135" s="748"/>
      <c r="H6135" s="748"/>
      <c r="I6135" s="748"/>
      <c r="J6135" s="748"/>
      <c r="K6135" s="748"/>
      <c r="L6135" s="748"/>
      <c r="M6135" s="748"/>
    </row>
    <row r="6136" spans="1:13" s="503" customFormat="1" ht="15">
      <c r="A6136" s="748"/>
      <c r="B6136" s="748"/>
      <c r="C6136" s="748"/>
      <c r="D6136" s="748"/>
      <c r="E6136" s="748"/>
      <c r="F6136" s="748"/>
      <c r="G6136" s="748"/>
      <c r="H6136" s="748"/>
      <c r="I6136" s="748"/>
      <c r="J6136" s="748"/>
      <c r="K6136" s="748"/>
      <c r="L6136" s="748"/>
      <c r="M6136" s="748"/>
    </row>
    <row r="6137" spans="1:13" s="503" customFormat="1" ht="15">
      <c r="A6137" s="748"/>
      <c r="B6137" s="748"/>
      <c r="C6137" s="748"/>
      <c r="D6137" s="748"/>
      <c r="E6137" s="748"/>
      <c r="F6137" s="748"/>
      <c r="G6137" s="748"/>
      <c r="H6137" s="748"/>
      <c r="I6137" s="748"/>
      <c r="J6137" s="748"/>
      <c r="K6137" s="748"/>
      <c r="L6137" s="748"/>
      <c r="M6137" s="748"/>
    </row>
    <row r="6138" spans="1:13" s="503" customFormat="1" ht="15">
      <c r="A6138" s="748"/>
      <c r="B6138" s="748"/>
      <c r="C6138" s="748"/>
      <c r="D6138" s="748"/>
      <c r="E6138" s="748"/>
      <c r="F6138" s="748"/>
      <c r="G6138" s="748"/>
      <c r="H6138" s="748"/>
      <c r="I6138" s="748"/>
      <c r="J6138" s="748"/>
      <c r="K6138" s="748"/>
      <c r="L6138" s="748"/>
      <c r="M6138" s="748"/>
    </row>
    <row r="6139" spans="1:13" s="503" customFormat="1" ht="15">
      <c r="A6139" s="748"/>
      <c r="B6139" s="748"/>
      <c r="C6139" s="748"/>
      <c r="D6139" s="748"/>
      <c r="E6139" s="748"/>
      <c r="F6139" s="748"/>
      <c r="G6139" s="748"/>
      <c r="H6139" s="748"/>
      <c r="I6139" s="748"/>
      <c r="J6139" s="748"/>
      <c r="K6139" s="748"/>
      <c r="L6139" s="748"/>
      <c r="M6139" s="748"/>
    </row>
    <row r="6140" spans="1:13" s="503" customFormat="1" ht="15">
      <c r="A6140" s="748"/>
      <c r="B6140" s="748"/>
      <c r="C6140" s="748"/>
      <c r="D6140" s="748"/>
      <c r="E6140" s="748"/>
      <c r="F6140" s="748"/>
      <c r="G6140" s="748"/>
      <c r="H6140" s="748"/>
      <c r="I6140" s="748"/>
      <c r="J6140" s="748"/>
      <c r="K6140" s="748"/>
      <c r="L6140" s="748"/>
      <c r="M6140" s="748"/>
    </row>
    <row r="6141" spans="1:13" s="503" customFormat="1" ht="15">
      <c r="A6141" s="748"/>
      <c r="B6141" s="748"/>
      <c r="C6141" s="748"/>
      <c r="D6141" s="748"/>
      <c r="E6141" s="748"/>
      <c r="F6141" s="748"/>
      <c r="G6141" s="748"/>
      <c r="H6141" s="748"/>
      <c r="I6141" s="748"/>
      <c r="J6141" s="748"/>
      <c r="K6141" s="748"/>
      <c r="L6141" s="748"/>
      <c r="M6141" s="748"/>
    </row>
    <row r="6142" spans="1:13" s="503" customFormat="1" ht="15">
      <c r="A6142" s="748"/>
      <c r="B6142" s="748"/>
      <c r="C6142" s="748"/>
      <c r="D6142" s="748"/>
      <c r="E6142" s="748"/>
      <c r="F6142" s="748"/>
      <c r="G6142" s="748"/>
      <c r="H6142" s="748"/>
      <c r="I6142" s="748"/>
      <c r="J6142" s="748"/>
      <c r="K6142" s="748"/>
      <c r="L6142" s="748"/>
      <c r="M6142" s="748"/>
    </row>
    <row r="6143" spans="1:13" s="503" customFormat="1" ht="15">
      <c r="A6143" s="748"/>
      <c r="B6143" s="748"/>
      <c r="C6143" s="748"/>
      <c r="D6143" s="748"/>
      <c r="E6143" s="748"/>
      <c r="F6143" s="748"/>
      <c r="G6143" s="748"/>
      <c r="H6143" s="748"/>
      <c r="I6143" s="748"/>
      <c r="J6143" s="748"/>
      <c r="K6143" s="748"/>
      <c r="L6143" s="748"/>
      <c r="M6143" s="748"/>
    </row>
    <row r="6144" spans="1:13" s="503" customFormat="1" ht="15">
      <c r="A6144" s="748"/>
      <c r="B6144" s="748"/>
      <c r="C6144" s="748"/>
      <c r="D6144" s="748"/>
      <c r="E6144" s="748"/>
      <c r="F6144" s="748"/>
      <c r="G6144" s="748"/>
      <c r="H6144" s="748"/>
      <c r="I6144" s="748"/>
      <c r="J6144" s="748"/>
      <c r="K6144" s="748"/>
      <c r="L6144" s="748"/>
      <c r="M6144" s="748"/>
    </row>
    <row r="6145" spans="1:13" s="503" customFormat="1" ht="15">
      <c r="A6145" s="748"/>
      <c r="B6145" s="748"/>
      <c r="C6145" s="748"/>
      <c r="D6145" s="748"/>
      <c r="E6145" s="748"/>
      <c r="F6145" s="748"/>
      <c r="G6145" s="748"/>
      <c r="H6145" s="748"/>
      <c r="I6145" s="748"/>
      <c r="J6145" s="748"/>
      <c r="K6145" s="748"/>
      <c r="L6145" s="748"/>
      <c r="M6145" s="748"/>
    </row>
    <row r="6146" spans="1:13" s="503" customFormat="1" ht="15">
      <c r="A6146" s="748"/>
      <c r="B6146" s="748"/>
      <c r="C6146" s="748"/>
      <c r="D6146" s="748"/>
      <c r="E6146" s="748"/>
      <c r="F6146" s="748"/>
      <c r="G6146" s="748"/>
      <c r="H6146" s="748"/>
      <c r="I6146" s="748"/>
      <c r="J6146" s="748"/>
      <c r="K6146" s="748"/>
      <c r="L6146" s="748"/>
      <c r="M6146" s="748"/>
    </row>
    <row r="6147" spans="1:13" s="503" customFormat="1" ht="15">
      <c r="A6147" s="748"/>
      <c r="B6147" s="748"/>
      <c r="C6147" s="748"/>
      <c r="D6147" s="748"/>
      <c r="E6147" s="748"/>
      <c r="F6147" s="748"/>
      <c r="G6147" s="748"/>
      <c r="H6147" s="748"/>
      <c r="I6147" s="748"/>
      <c r="J6147" s="748"/>
      <c r="K6147" s="748"/>
      <c r="L6147" s="748"/>
      <c r="M6147" s="748"/>
    </row>
    <row r="6148" spans="1:13" s="503" customFormat="1" ht="15">
      <c r="A6148" s="748"/>
      <c r="B6148" s="748"/>
      <c r="C6148" s="748"/>
      <c r="D6148" s="748"/>
      <c r="E6148" s="748"/>
      <c r="F6148" s="748"/>
      <c r="G6148" s="748"/>
      <c r="H6148" s="748"/>
      <c r="I6148" s="748"/>
      <c r="J6148" s="748"/>
      <c r="K6148" s="748"/>
      <c r="L6148" s="748"/>
      <c r="M6148" s="748"/>
    </row>
    <row r="6149" spans="1:13" s="503" customFormat="1" ht="15">
      <c r="A6149" s="748"/>
      <c r="B6149" s="748"/>
      <c r="C6149" s="748"/>
      <c r="D6149" s="748"/>
      <c r="E6149" s="748"/>
      <c r="F6149" s="748"/>
      <c r="G6149" s="748"/>
      <c r="H6149" s="748"/>
      <c r="I6149" s="748"/>
      <c r="J6149" s="748"/>
      <c r="K6149" s="748"/>
      <c r="L6149" s="748"/>
      <c r="M6149" s="748"/>
    </row>
    <row r="6150" spans="1:13" s="503" customFormat="1" ht="15" customHeight="1">
      <c r="A6150" s="1661" t="s">
        <v>907</v>
      </c>
      <c r="B6150" s="1661"/>
      <c r="C6150" s="1661"/>
      <c r="D6150" s="1661"/>
      <c r="E6150" s="1661"/>
      <c r="F6150" s="1661"/>
      <c r="G6150" s="1661"/>
      <c r="H6150" s="1661"/>
      <c r="I6150" s="1661"/>
      <c r="J6150" s="1661"/>
      <c r="K6150" s="1661"/>
      <c r="L6150" s="1661"/>
      <c r="M6150" s="1661"/>
    </row>
    <row r="6151" spans="1:13" s="503" customFormat="1" ht="15" customHeight="1">
      <c r="A6151" s="1661" t="s">
        <v>908</v>
      </c>
      <c r="B6151" s="1661"/>
      <c r="C6151" s="1661"/>
      <c r="D6151" s="1661"/>
      <c r="E6151" s="1661"/>
      <c r="F6151" s="1661"/>
      <c r="G6151" s="1661"/>
      <c r="H6151" s="1661"/>
      <c r="I6151" s="1661"/>
      <c r="J6151" s="1661"/>
      <c r="K6151" s="1661"/>
      <c r="L6151" s="1661"/>
      <c r="M6151" s="1661"/>
    </row>
    <row r="6152" spans="1:13" s="503" customFormat="1" ht="15">
      <c r="A6152" s="1662" t="s">
        <v>1233</v>
      </c>
      <c r="B6152" s="1662"/>
      <c r="C6152" s="1662"/>
      <c r="D6152" s="1662"/>
      <c r="E6152" s="1662"/>
      <c r="F6152" s="1662"/>
      <c r="G6152" s="1662"/>
      <c r="H6152" s="1662"/>
      <c r="I6152" s="1662"/>
      <c r="J6152" s="1662"/>
      <c r="K6152" s="1662"/>
      <c r="L6152" s="1662"/>
      <c r="M6152" s="565"/>
    </row>
    <row r="6153" spans="1:13" s="503" customFormat="1" ht="15">
      <c r="A6153" s="1663" t="s">
        <v>4886</v>
      </c>
      <c r="B6153" s="1663"/>
      <c r="C6153" s="1663"/>
      <c r="D6153" s="1663"/>
      <c r="E6153" s="1663"/>
      <c r="F6153" s="1663"/>
      <c r="G6153" s="1663"/>
      <c r="H6153" s="1663"/>
      <c r="I6153" s="1663"/>
      <c r="J6153" s="1663"/>
      <c r="K6153" s="1663"/>
      <c r="L6153" s="1663"/>
      <c r="M6153" s="565"/>
    </row>
    <row r="6154" spans="1:13" s="503" customFormat="1" ht="15">
      <c r="A6154" s="1664" t="s">
        <v>4460</v>
      </c>
      <c r="B6154" s="1664"/>
      <c r="C6154" s="1664"/>
      <c r="D6154" s="1664"/>
      <c r="E6154" s="1664"/>
      <c r="F6154" s="1664"/>
      <c r="G6154" s="1664"/>
      <c r="H6154" s="1664"/>
      <c r="I6154" s="1664"/>
      <c r="J6154" s="1664"/>
      <c r="K6154" s="1664"/>
      <c r="L6154" s="1664"/>
      <c r="M6154" s="565"/>
    </row>
    <row r="6155" spans="1:13" s="503" customFormat="1" ht="15">
      <c r="A6155" s="620" t="s">
        <v>910</v>
      </c>
      <c r="B6155" s="621" t="s">
        <v>1029</v>
      </c>
      <c r="C6155" s="620" t="s">
        <v>1030</v>
      </c>
      <c r="D6155" s="620" t="s">
        <v>1030</v>
      </c>
      <c r="E6155" s="620" t="s">
        <v>1031</v>
      </c>
      <c r="F6155" s="1657" t="s">
        <v>1032</v>
      </c>
      <c r="G6155" s="1658"/>
      <c r="H6155" s="622" t="s">
        <v>1033</v>
      </c>
      <c r="I6155" s="623" t="s">
        <v>1034</v>
      </c>
      <c r="J6155" s="620" t="s">
        <v>1035</v>
      </c>
      <c r="K6155" s="620" t="s">
        <v>1036</v>
      </c>
      <c r="L6155" s="620" t="s">
        <v>1037</v>
      </c>
      <c r="M6155" s="624" t="s">
        <v>1038</v>
      </c>
    </row>
    <row r="6156" spans="1:13" s="503" customFormat="1" ht="15">
      <c r="A6156" s="625"/>
      <c r="B6156" s="626" t="s">
        <v>1039</v>
      </c>
      <c r="C6156" s="625" t="s">
        <v>1040</v>
      </c>
      <c r="D6156" s="625" t="s">
        <v>1041</v>
      </c>
      <c r="E6156" s="625" t="s">
        <v>1042</v>
      </c>
      <c r="F6156" s="1659" t="s">
        <v>1043</v>
      </c>
      <c r="G6156" s="1660"/>
      <c r="H6156" s="627" t="s">
        <v>1044</v>
      </c>
      <c r="I6156" s="625" t="s">
        <v>6</v>
      </c>
      <c r="J6156" s="628" t="s">
        <v>1045</v>
      </c>
      <c r="K6156" s="629" t="s">
        <v>1046</v>
      </c>
      <c r="L6156" s="625" t="s">
        <v>1047</v>
      </c>
      <c r="M6156" s="628" t="s">
        <v>1048</v>
      </c>
    </row>
    <row r="6157" spans="1:13" s="503" customFormat="1" ht="15">
      <c r="A6157" s="625"/>
      <c r="B6157" s="626" t="s">
        <v>1049</v>
      </c>
      <c r="C6157" s="625"/>
      <c r="D6157" s="625"/>
      <c r="E6157" s="625"/>
      <c r="F6157" s="630" t="s">
        <v>1050</v>
      </c>
      <c r="G6157" s="630" t="s">
        <v>1051</v>
      </c>
      <c r="H6157" s="631" t="s">
        <v>1052</v>
      </c>
      <c r="I6157" s="629" t="s">
        <v>1053</v>
      </c>
      <c r="J6157" s="625" t="s">
        <v>6</v>
      </c>
      <c r="K6157" s="629"/>
      <c r="L6157" s="625" t="s">
        <v>1054</v>
      </c>
      <c r="M6157" s="632"/>
    </row>
    <row r="6158" spans="1:13" s="503" customFormat="1" ht="15">
      <c r="A6158" s="625"/>
      <c r="B6158" s="626"/>
      <c r="C6158" s="625"/>
      <c r="D6158" s="625"/>
      <c r="E6158" s="625"/>
      <c r="F6158" s="633" t="s">
        <v>1055</v>
      </c>
      <c r="G6158" s="634" t="s">
        <v>1055</v>
      </c>
      <c r="H6158" s="628" t="s">
        <v>1056</v>
      </c>
      <c r="I6158" s="629" t="s">
        <v>1057</v>
      </c>
      <c r="J6158" s="625" t="s">
        <v>1058</v>
      </c>
      <c r="K6158" s="635"/>
      <c r="L6158" s="636" t="s">
        <v>1059</v>
      </c>
      <c r="M6158" s="632"/>
    </row>
    <row r="6159" spans="1:13" s="503" customFormat="1" ht="191.25">
      <c r="A6159" s="1273">
        <v>1</v>
      </c>
      <c r="B6159" s="1434" t="s">
        <v>4536</v>
      </c>
      <c r="C6159" s="1273" t="s">
        <v>4887</v>
      </c>
      <c r="D6159" s="1273" t="s">
        <v>4888</v>
      </c>
      <c r="E6159" s="694" t="s">
        <v>4889</v>
      </c>
      <c r="F6159" s="1542" t="s">
        <v>1077</v>
      </c>
      <c r="G6159" s="1542"/>
      <c r="H6159" s="1542"/>
      <c r="I6159" s="1542">
        <v>10</v>
      </c>
      <c r="J6159" s="1542"/>
      <c r="K6159" s="1542">
        <v>5</v>
      </c>
      <c r="L6159" s="1542" t="s">
        <v>1077</v>
      </c>
      <c r="M6159" s="1273" t="s">
        <v>4890</v>
      </c>
    </row>
    <row r="6160" spans="1:13" s="503" customFormat="1" ht="89.25">
      <c r="A6160" s="1543">
        <v>2</v>
      </c>
      <c r="B6160" s="1434" t="s">
        <v>4518</v>
      </c>
      <c r="C6160" s="1273" t="s">
        <v>4627</v>
      </c>
      <c r="D6160" s="1273" t="s">
        <v>4891</v>
      </c>
      <c r="E6160" s="694" t="s">
        <v>4892</v>
      </c>
      <c r="F6160" s="1542">
        <v>6</v>
      </c>
      <c r="G6160" s="1542"/>
      <c r="H6160" s="1542"/>
      <c r="I6160" s="1542">
        <v>5</v>
      </c>
      <c r="J6160" s="1542"/>
      <c r="K6160" s="1542" t="s">
        <v>1077</v>
      </c>
      <c r="L6160" s="1542"/>
      <c r="M6160" s="1273" t="s">
        <v>4893</v>
      </c>
    </row>
    <row r="6161" spans="1:13" s="503" customFormat="1" ht="102">
      <c r="A6161" s="1543">
        <v>3</v>
      </c>
      <c r="B6161" s="673" t="s">
        <v>4894</v>
      </c>
      <c r="C6161" s="1544" t="s">
        <v>1276</v>
      </c>
      <c r="D6161" s="1273" t="s">
        <v>4895</v>
      </c>
      <c r="E6161" s="1273" t="s">
        <v>4896</v>
      </c>
      <c r="F6161" s="1542">
        <v>1</v>
      </c>
      <c r="G6161" s="1542"/>
      <c r="H6161" s="1542" t="s">
        <v>1273</v>
      </c>
      <c r="I6161" s="1542" t="s">
        <v>1077</v>
      </c>
      <c r="J6161" s="1542"/>
      <c r="K6161" s="1542"/>
      <c r="L6161" s="1542"/>
      <c r="M6161" s="1273" t="s">
        <v>4897</v>
      </c>
    </row>
    <row r="6162" spans="1:13" s="503" customFormat="1" ht="51">
      <c r="A6162" s="1543">
        <v>4</v>
      </c>
      <c r="B6162" s="673" t="s">
        <v>4810</v>
      </c>
      <c r="C6162" s="1273" t="s">
        <v>2995</v>
      </c>
      <c r="D6162" s="1273" t="s">
        <v>4898</v>
      </c>
      <c r="E6162" s="1273" t="s">
        <v>4899</v>
      </c>
      <c r="F6162" s="1542" t="s">
        <v>1077</v>
      </c>
      <c r="G6162" s="1542"/>
      <c r="H6162" s="1542"/>
      <c r="I6162" s="1542" t="s">
        <v>1077</v>
      </c>
      <c r="J6162" s="1542"/>
      <c r="K6162" s="1542"/>
      <c r="L6162" s="1542"/>
      <c r="M6162" s="1273" t="s">
        <v>4900</v>
      </c>
    </row>
    <row r="6163" spans="1:13" s="503" customFormat="1" ht="15">
      <c r="A6163" s="1545"/>
      <c r="B6163" s="665"/>
      <c r="C6163" s="1470"/>
      <c r="D6163" s="1470"/>
      <c r="E6163" s="1470"/>
      <c r="F6163" s="1546"/>
      <c r="G6163" s="1546"/>
      <c r="H6163" s="1546"/>
      <c r="I6163" s="1546"/>
      <c r="J6163" s="1546"/>
      <c r="K6163" s="1546"/>
      <c r="L6163" s="1546"/>
      <c r="M6163" s="1470"/>
    </row>
    <row r="6164" spans="1:13" s="503" customFormat="1" ht="15" customHeight="1">
      <c r="A6164" s="1661" t="s">
        <v>907</v>
      </c>
      <c r="B6164" s="1661"/>
      <c r="C6164" s="1661"/>
      <c r="D6164" s="1661"/>
      <c r="E6164" s="1661"/>
      <c r="F6164" s="1661"/>
      <c r="G6164" s="1661"/>
      <c r="H6164" s="1661"/>
      <c r="I6164" s="1661"/>
      <c r="J6164" s="1661"/>
      <c r="K6164" s="1661"/>
      <c r="L6164" s="1661"/>
      <c r="M6164" s="1661"/>
    </row>
    <row r="6165" spans="1:13" s="503" customFormat="1" ht="15" customHeight="1">
      <c r="A6165" s="1661" t="s">
        <v>908</v>
      </c>
      <c r="B6165" s="1661"/>
      <c r="C6165" s="1661"/>
      <c r="D6165" s="1661"/>
      <c r="E6165" s="1661"/>
      <c r="F6165" s="1661"/>
      <c r="G6165" s="1661"/>
      <c r="H6165" s="1661"/>
      <c r="I6165" s="1661"/>
      <c r="J6165" s="1661"/>
      <c r="K6165" s="1661"/>
      <c r="L6165" s="1661"/>
      <c r="M6165" s="1661"/>
    </row>
    <row r="6166" spans="1:13" s="503" customFormat="1" ht="15">
      <c r="A6166" s="1662" t="s">
        <v>1233</v>
      </c>
      <c r="B6166" s="1662"/>
      <c r="C6166" s="1662"/>
      <c r="D6166" s="1662"/>
      <c r="E6166" s="1662"/>
      <c r="F6166" s="1662"/>
      <c r="G6166" s="1662"/>
      <c r="H6166" s="1662"/>
      <c r="I6166" s="1662"/>
      <c r="J6166" s="1662"/>
      <c r="K6166" s="1662"/>
      <c r="L6166" s="1662"/>
      <c r="M6166" s="565"/>
    </row>
    <row r="6167" spans="1:13" s="503" customFormat="1" ht="15">
      <c r="A6167" s="1663" t="s">
        <v>4886</v>
      </c>
      <c r="B6167" s="1663"/>
      <c r="C6167" s="1663"/>
      <c r="D6167" s="1663"/>
      <c r="E6167" s="1663"/>
      <c r="F6167" s="1663"/>
      <c r="G6167" s="1663"/>
      <c r="H6167" s="1663"/>
      <c r="I6167" s="1663"/>
      <c r="J6167" s="1663"/>
      <c r="K6167" s="1663"/>
      <c r="L6167" s="1663"/>
      <c r="M6167" s="565"/>
    </row>
    <row r="6168" spans="1:13" s="503" customFormat="1" ht="15">
      <c r="A6168" s="1664" t="s">
        <v>4460</v>
      </c>
      <c r="B6168" s="1664"/>
      <c r="C6168" s="1664"/>
      <c r="D6168" s="1664"/>
      <c r="E6168" s="1664"/>
      <c r="F6168" s="1664"/>
      <c r="G6168" s="1664"/>
      <c r="H6168" s="1664"/>
      <c r="I6168" s="1664"/>
      <c r="J6168" s="1664"/>
      <c r="K6168" s="1664"/>
      <c r="L6168" s="1664"/>
      <c r="M6168" s="565"/>
    </row>
    <row r="6169" spans="1:13" s="503" customFormat="1" ht="15">
      <c r="A6169" s="620" t="s">
        <v>910</v>
      </c>
      <c r="B6169" s="621" t="s">
        <v>1029</v>
      </c>
      <c r="C6169" s="620" t="s">
        <v>1030</v>
      </c>
      <c r="D6169" s="620" t="s">
        <v>1030</v>
      </c>
      <c r="E6169" s="620" t="s">
        <v>1031</v>
      </c>
      <c r="F6169" s="1657" t="s">
        <v>1032</v>
      </c>
      <c r="G6169" s="1658"/>
      <c r="H6169" s="622" t="s">
        <v>1033</v>
      </c>
      <c r="I6169" s="623" t="s">
        <v>1034</v>
      </c>
      <c r="J6169" s="620" t="s">
        <v>1035</v>
      </c>
      <c r="K6169" s="620" t="s">
        <v>1036</v>
      </c>
      <c r="L6169" s="620" t="s">
        <v>1037</v>
      </c>
      <c r="M6169" s="624" t="s">
        <v>1038</v>
      </c>
    </row>
    <row r="6170" spans="1:13" s="503" customFormat="1" ht="15">
      <c r="A6170" s="625"/>
      <c r="B6170" s="626" t="s">
        <v>1039</v>
      </c>
      <c r="C6170" s="625" t="s">
        <v>1040</v>
      </c>
      <c r="D6170" s="625" t="s">
        <v>1041</v>
      </c>
      <c r="E6170" s="625" t="s">
        <v>1042</v>
      </c>
      <c r="F6170" s="1659" t="s">
        <v>1043</v>
      </c>
      <c r="G6170" s="1660"/>
      <c r="H6170" s="627" t="s">
        <v>1044</v>
      </c>
      <c r="I6170" s="625" t="s">
        <v>6</v>
      </c>
      <c r="J6170" s="628" t="s">
        <v>1045</v>
      </c>
      <c r="K6170" s="629" t="s">
        <v>1046</v>
      </c>
      <c r="L6170" s="625" t="s">
        <v>1047</v>
      </c>
      <c r="M6170" s="628" t="s">
        <v>1048</v>
      </c>
    </row>
    <row r="6171" spans="1:13" s="503" customFormat="1" ht="15">
      <c r="A6171" s="625"/>
      <c r="B6171" s="626" t="s">
        <v>1049</v>
      </c>
      <c r="C6171" s="625"/>
      <c r="D6171" s="625"/>
      <c r="E6171" s="625"/>
      <c r="F6171" s="630" t="s">
        <v>1050</v>
      </c>
      <c r="G6171" s="630" t="s">
        <v>1051</v>
      </c>
      <c r="H6171" s="631" t="s">
        <v>1052</v>
      </c>
      <c r="I6171" s="629" t="s">
        <v>1053</v>
      </c>
      <c r="J6171" s="625" t="s">
        <v>6</v>
      </c>
      <c r="K6171" s="629"/>
      <c r="L6171" s="625" t="s">
        <v>1054</v>
      </c>
      <c r="M6171" s="632"/>
    </row>
    <row r="6172" spans="1:13" s="503" customFormat="1" ht="15">
      <c r="A6172" s="625"/>
      <c r="B6172" s="626"/>
      <c r="C6172" s="625"/>
      <c r="D6172" s="625"/>
      <c r="E6172" s="625"/>
      <c r="F6172" s="633" t="s">
        <v>1055</v>
      </c>
      <c r="G6172" s="634" t="s">
        <v>1055</v>
      </c>
      <c r="H6172" s="628" t="s">
        <v>1056</v>
      </c>
      <c r="I6172" s="629" t="s">
        <v>1057</v>
      </c>
      <c r="J6172" s="625" t="s">
        <v>1058</v>
      </c>
      <c r="K6172" s="635"/>
      <c r="L6172" s="636" t="s">
        <v>1059</v>
      </c>
      <c r="M6172" s="632"/>
    </row>
    <row r="6173" spans="1:13" s="503" customFormat="1" ht="102">
      <c r="A6173" s="1543">
        <v>5</v>
      </c>
      <c r="B6173" s="693" t="s">
        <v>4901</v>
      </c>
      <c r="C6173" s="1273" t="s">
        <v>4902</v>
      </c>
      <c r="D6173" s="1273" t="s">
        <v>4903</v>
      </c>
      <c r="E6173" s="1273" t="s">
        <v>4904</v>
      </c>
      <c r="F6173" s="1542" t="s">
        <v>1077</v>
      </c>
      <c r="G6173" s="1542"/>
      <c r="H6173" s="1542"/>
      <c r="I6173" s="1542" t="s">
        <v>1077</v>
      </c>
      <c r="J6173" s="1542"/>
      <c r="K6173" s="1542"/>
      <c r="L6173" s="1542"/>
      <c r="M6173" s="1273" t="s">
        <v>4905</v>
      </c>
    </row>
    <row r="6174" spans="1:13" s="503" customFormat="1" ht="51">
      <c r="A6174" s="1543">
        <v>6</v>
      </c>
      <c r="B6174" s="704" t="s">
        <v>4906</v>
      </c>
      <c r="C6174" s="1273" t="s">
        <v>4806</v>
      </c>
      <c r="D6174" s="1273" t="s">
        <v>4907</v>
      </c>
      <c r="E6174" s="1273" t="s">
        <v>4908</v>
      </c>
      <c r="F6174" s="1542" t="s">
        <v>1077</v>
      </c>
      <c r="G6174" s="1542"/>
      <c r="H6174" s="1542"/>
      <c r="I6174" s="1542" t="s">
        <v>1077</v>
      </c>
      <c r="J6174" s="1542"/>
      <c r="K6174" s="1542"/>
      <c r="L6174" s="1542"/>
      <c r="M6174" s="1273" t="s">
        <v>4909</v>
      </c>
    </row>
    <row r="6175" spans="1:13" s="503" customFormat="1" ht="51">
      <c r="A6175" s="1547">
        <v>7</v>
      </c>
      <c r="B6175" s="638" t="s">
        <v>4910</v>
      </c>
      <c r="C6175" s="1548" t="s">
        <v>4911</v>
      </c>
      <c r="D6175" s="1273" t="s">
        <v>4912</v>
      </c>
      <c r="E6175" s="1273" t="s">
        <v>4913</v>
      </c>
      <c r="F6175" s="1542" t="s">
        <v>1077</v>
      </c>
      <c r="G6175" s="1542"/>
      <c r="H6175" s="1542"/>
      <c r="I6175" s="1542" t="s">
        <v>1077</v>
      </c>
      <c r="J6175" s="1542"/>
      <c r="K6175" s="1542"/>
      <c r="L6175" s="1542"/>
      <c r="M6175" s="1273" t="s">
        <v>4914</v>
      </c>
    </row>
    <row r="6176" spans="1:13" s="503" customFormat="1" ht="38.25">
      <c r="A6176" s="1544"/>
      <c r="B6176" s="656"/>
      <c r="C6176" s="1544"/>
      <c r="D6176" s="694" t="s">
        <v>4915</v>
      </c>
      <c r="E6176" s="694" t="s">
        <v>4916</v>
      </c>
      <c r="F6176" s="1549"/>
      <c r="G6176" s="1549"/>
      <c r="H6176" s="1549"/>
      <c r="I6176" s="1549"/>
      <c r="J6176" s="1549"/>
      <c r="K6176" s="1549"/>
      <c r="L6176" s="1549"/>
      <c r="M6176" s="1273" t="s">
        <v>4917</v>
      </c>
    </row>
    <row r="6177" spans="1:13" s="503" customFormat="1" ht="51">
      <c r="A6177" s="1034">
        <v>8</v>
      </c>
      <c r="B6177" s="638" t="s">
        <v>4918</v>
      </c>
      <c r="C6177" s="803" t="s">
        <v>4919</v>
      </c>
      <c r="D6177" s="694" t="s">
        <v>4920</v>
      </c>
      <c r="E6177" s="694" t="s">
        <v>4921</v>
      </c>
      <c r="F6177" s="1549" t="s">
        <v>1077</v>
      </c>
      <c r="G6177" s="1549"/>
      <c r="H6177" s="1549"/>
      <c r="I6177" s="1549" t="s">
        <v>1077</v>
      </c>
      <c r="J6177" s="1549"/>
      <c r="K6177" s="1549"/>
      <c r="L6177" s="1549"/>
      <c r="M6177" s="1273" t="s">
        <v>4922</v>
      </c>
    </row>
    <row r="6178" spans="1:13">
      <c r="A6178" s="1389"/>
      <c r="B6178" s="1550"/>
      <c r="C6178" s="609" t="s">
        <v>6</v>
      </c>
      <c r="D6178" s="1389"/>
      <c r="E6178" s="1550"/>
      <c r="F6178" s="1452">
        <f>SUM(F6159:F6177)</f>
        <v>7</v>
      </c>
      <c r="G6178" s="1452"/>
      <c r="H6178" s="1452">
        <v>5</v>
      </c>
      <c r="I6178" s="1452">
        <v>10</v>
      </c>
      <c r="J6178" s="1452"/>
      <c r="K6178" s="1452">
        <v>5</v>
      </c>
      <c r="L6178" s="1389"/>
      <c r="M6178" s="1389"/>
    </row>
    <row r="6179" spans="1:13">
      <c r="A6179" s="1392"/>
      <c r="B6179" s="1392"/>
      <c r="C6179" s="689"/>
      <c r="D6179" s="1392"/>
      <c r="E6179" s="1392"/>
      <c r="F6179" s="727"/>
      <c r="G6179" s="727"/>
      <c r="H6179" s="727"/>
      <c r="I6179" s="727"/>
      <c r="J6179" s="727"/>
      <c r="K6179" s="727"/>
      <c r="L6179" s="1392"/>
      <c r="M6179" s="1392"/>
    </row>
    <row r="6180" spans="1:13">
      <c r="A6180" s="1392"/>
      <c r="B6180" s="1392"/>
      <c r="C6180" s="689"/>
      <c r="D6180" s="1392"/>
      <c r="E6180" s="1392"/>
      <c r="F6180" s="727"/>
      <c r="G6180" s="727"/>
      <c r="H6180" s="727"/>
      <c r="I6180" s="727"/>
      <c r="J6180" s="727"/>
      <c r="K6180" s="727"/>
      <c r="L6180" s="1392"/>
      <c r="M6180" s="1392"/>
    </row>
    <row r="6181" spans="1:13">
      <c r="A6181" s="1392"/>
      <c r="B6181" s="1392"/>
      <c r="C6181" s="689"/>
      <c r="D6181" s="1392"/>
      <c r="E6181" s="1392"/>
      <c r="F6181" s="727"/>
      <c r="G6181" s="727"/>
      <c r="H6181" s="727"/>
      <c r="I6181" s="727"/>
      <c r="J6181" s="727"/>
      <c r="K6181" s="727"/>
      <c r="L6181" s="1392"/>
      <c r="M6181" s="1392"/>
    </row>
    <row r="6182" spans="1:13">
      <c r="A6182" s="1392"/>
      <c r="B6182" s="1392"/>
      <c r="C6182" s="689"/>
      <c r="D6182" s="1392"/>
      <c r="E6182" s="1392"/>
      <c r="F6182" s="727"/>
      <c r="G6182" s="727"/>
      <c r="H6182" s="727"/>
      <c r="I6182" s="727"/>
      <c r="J6182" s="727"/>
      <c r="K6182" s="727"/>
      <c r="L6182" s="1392"/>
      <c r="M6182" s="1392"/>
    </row>
    <row r="6183" spans="1:13">
      <c r="A6183" s="1392"/>
      <c r="B6183" s="1392"/>
      <c r="C6183" s="689"/>
      <c r="D6183" s="1392"/>
      <c r="E6183" s="1392"/>
      <c r="F6183" s="727"/>
      <c r="G6183" s="727"/>
      <c r="H6183" s="727"/>
      <c r="I6183" s="727"/>
      <c r="J6183" s="727"/>
      <c r="K6183" s="727"/>
      <c r="L6183" s="1392"/>
      <c r="M6183" s="1392"/>
    </row>
    <row r="6184" spans="1:13">
      <c r="A6184" s="1392"/>
      <c r="B6184" s="1392"/>
      <c r="C6184" s="689"/>
      <c r="D6184" s="1392"/>
      <c r="E6184" s="1392"/>
      <c r="F6184" s="727"/>
      <c r="G6184" s="727"/>
      <c r="H6184" s="727"/>
      <c r="I6184" s="727"/>
      <c r="J6184" s="727"/>
      <c r="K6184" s="727"/>
      <c r="L6184" s="1392"/>
      <c r="M6184" s="1392"/>
    </row>
    <row r="6185" spans="1:13">
      <c r="A6185" s="1392"/>
      <c r="B6185" s="1392"/>
      <c r="C6185" s="689"/>
      <c r="D6185" s="1392"/>
      <c r="E6185" s="1392"/>
      <c r="F6185" s="727"/>
      <c r="G6185" s="727"/>
      <c r="H6185" s="727"/>
      <c r="I6185" s="727"/>
      <c r="J6185" s="727"/>
      <c r="K6185" s="727"/>
      <c r="L6185" s="1392"/>
      <c r="M6185" s="1392"/>
    </row>
    <row r="6186" spans="1:13">
      <c r="A6186" s="1392"/>
      <c r="B6186" s="1392"/>
      <c r="C6186" s="689"/>
      <c r="D6186" s="1392"/>
      <c r="E6186" s="1392"/>
      <c r="F6186" s="727"/>
      <c r="G6186" s="727"/>
      <c r="H6186" s="727"/>
      <c r="I6186" s="727"/>
      <c r="J6186" s="727"/>
      <c r="K6186" s="727"/>
      <c r="L6186" s="1392"/>
      <c r="M6186" s="1392"/>
    </row>
    <row r="6187" spans="1:13">
      <c r="A6187" s="1392"/>
      <c r="B6187" s="1392"/>
      <c r="C6187" s="689"/>
      <c r="D6187" s="1392"/>
      <c r="E6187" s="1392"/>
      <c r="F6187" s="727"/>
      <c r="G6187" s="727"/>
      <c r="H6187" s="727"/>
      <c r="I6187" s="727"/>
      <c r="J6187" s="727"/>
      <c r="K6187" s="727"/>
      <c r="L6187" s="1392"/>
      <c r="M6187" s="1392"/>
    </row>
    <row r="6188" spans="1:13">
      <c r="A6188" s="1392"/>
      <c r="B6188" s="1392"/>
      <c r="C6188" s="689"/>
      <c r="D6188" s="1392"/>
      <c r="E6188" s="1392"/>
      <c r="F6188" s="727"/>
      <c r="G6188" s="727"/>
      <c r="H6188" s="727"/>
      <c r="I6188" s="727"/>
      <c r="J6188" s="727"/>
      <c r="K6188" s="727"/>
      <c r="L6188" s="1392"/>
      <c r="M6188" s="1392"/>
    </row>
    <row r="6189" spans="1:13">
      <c r="A6189" s="1392"/>
      <c r="B6189" s="1392"/>
      <c r="C6189" s="689"/>
      <c r="D6189" s="1392"/>
      <c r="E6189" s="1392"/>
      <c r="F6189" s="727"/>
      <c r="G6189" s="727"/>
      <c r="H6189" s="727"/>
      <c r="I6189" s="727"/>
      <c r="J6189" s="727"/>
      <c r="K6189" s="727"/>
      <c r="L6189" s="1392"/>
      <c r="M6189" s="1392"/>
    </row>
    <row r="6190" spans="1:13">
      <c r="A6190" s="1661" t="s">
        <v>907</v>
      </c>
      <c r="B6190" s="1661"/>
      <c r="C6190" s="1661"/>
      <c r="D6190" s="1661"/>
      <c r="E6190" s="1661"/>
      <c r="F6190" s="1661"/>
      <c r="G6190" s="1661"/>
      <c r="H6190" s="1661"/>
      <c r="I6190" s="1661"/>
      <c r="J6190" s="1661"/>
      <c r="K6190" s="1661"/>
      <c r="L6190" s="1661"/>
      <c r="M6190" s="565"/>
    </row>
    <row r="6191" spans="1:13">
      <c r="A6191" s="1661" t="s">
        <v>908</v>
      </c>
      <c r="B6191" s="1661"/>
      <c r="C6191" s="1661"/>
      <c r="D6191" s="1661"/>
      <c r="E6191" s="1661"/>
      <c r="F6191" s="1661"/>
      <c r="G6191" s="1661"/>
      <c r="H6191" s="1661"/>
      <c r="I6191" s="1661"/>
      <c r="J6191" s="1661"/>
      <c r="K6191" s="1661"/>
      <c r="L6191" s="1661"/>
      <c r="M6191" s="565"/>
    </row>
    <row r="6192" spans="1:13">
      <c r="A6192" s="1662" t="s">
        <v>1233</v>
      </c>
      <c r="B6192" s="1662"/>
      <c r="C6192" s="1662"/>
      <c r="D6192" s="1662"/>
      <c r="E6192" s="1662"/>
      <c r="F6192" s="1662"/>
      <c r="G6192" s="1662"/>
      <c r="H6192" s="1662"/>
      <c r="I6192" s="1662"/>
      <c r="J6192" s="1662"/>
      <c r="K6192" s="1662"/>
      <c r="L6192" s="1662"/>
      <c r="M6192" s="565"/>
    </row>
    <row r="6193" spans="1:13">
      <c r="A6193" s="1663" t="s">
        <v>4923</v>
      </c>
      <c r="B6193" s="1663"/>
      <c r="C6193" s="1663"/>
      <c r="D6193" s="1663"/>
      <c r="E6193" s="1663"/>
      <c r="F6193" s="1663"/>
      <c r="G6193" s="1663"/>
      <c r="H6193" s="1663"/>
      <c r="I6193" s="1663"/>
      <c r="J6193" s="1663"/>
      <c r="K6193" s="1663"/>
      <c r="L6193" s="1663"/>
      <c r="M6193" s="565"/>
    </row>
    <row r="6194" spans="1:13">
      <c r="A6194" s="1664" t="s">
        <v>4924</v>
      </c>
      <c r="B6194" s="1664"/>
      <c r="C6194" s="1664"/>
      <c r="D6194" s="1664"/>
      <c r="E6194" s="1664"/>
      <c r="F6194" s="1664"/>
      <c r="G6194" s="1664"/>
      <c r="H6194" s="1664"/>
      <c r="I6194" s="1664"/>
      <c r="J6194" s="1664"/>
      <c r="K6194" s="1664"/>
      <c r="L6194" s="1664"/>
      <c r="M6194" s="565"/>
    </row>
    <row r="6195" spans="1:13">
      <c r="A6195" s="620" t="s">
        <v>910</v>
      </c>
      <c r="B6195" s="621" t="s">
        <v>1029</v>
      </c>
      <c r="C6195" s="620" t="s">
        <v>1030</v>
      </c>
      <c r="D6195" s="620" t="s">
        <v>1030</v>
      </c>
      <c r="E6195" s="620" t="s">
        <v>1031</v>
      </c>
      <c r="F6195" s="1657" t="s">
        <v>1032</v>
      </c>
      <c r="G6195" s="1658"/>
      <c r="H6195" s="622" t="s">
        <v>1033</v>
      </c>
      <c r="I6195" s="623" t="s">
        <v>1034</v>
      </c>
      <c r="J6195" s="620" t="s">
        <v>1035</v>
      </c>
      <c r="K6195" s="620" t="s">
        <v>1036</v>
      </c>
      <c r="L6195" s="620" t="s">
        <v>1037</v>
      </c>
      <c r="M6195" s="624" t="s">
        <v>1038</v>
      </c>
    </row>
    <row r="6196" spans="1:13">
      <c r="A6196" s="625"/>
      <c r="B6196" s="626" t="s">
        <v>1039</v>
      </c>
      <c r="C6196" s="625" t="s">
        <v>1040</v>
      </c>
      <c r="D6196" s="625" t="s">
        <v>1041</v>
      </c>
      <c r="E6196" s="625" t="s">
        <v>1042</v>
      </c>
      <c r="F6196" s="1659" t="s">
        <v>1043</v>
      </c>
      <c r="G6196" s="1660"/>
      <c r="H6196" s="627" t="s">
        <v>1044</v>
      </c>
      <c r="I6196" s="625" t="s">
        <v>6</v>
      </c>
      <c r="J6196" s="628" t="s">
        <v>1045</v>
      </c>
      <c r="K6196" s="629" t="s">
        <v>1046</v>
      </c>
      <c r="L6196" s="625" t="s">
        <v>1047</v>
      </c>
      <c r="M6196" s="628" t="s">
        <v>1048</v>
      </c>
    </row>
    <row r="6197" spans="1:13">
      <c r="A6197" s="625"/>
      <c r="B6197" s="626" t="s">
        <v>1049</v>
      </c>
      <c r="C6197" s="625"/>
      <c r="D6197" s="625"/>
      <c r="E6197" s="625"/>
      <c r="F6197" s="630" t="s">
        <v>1050</v>
      </c>
      <c r="G6197" s="630" t="s">
        <v>1051</v>
      </c>
      <c r="H6197" s="631" t="s">
        <v>1052</v>
      </c>
      <c r="I6197" s="629" t="s">
        <v>1053</v>
      </c>
      <c r="J6197" s="625" t="s">
        <v>6</v>
      </c>
      <c r="K6197" s="629"/>
      <c r="L6197" s="625" t="s">
        <v>1054</v>
      </c>
      <c r="M6197" s="632"/>
    </row>
    <row r="6198" spans="1:13">
      <c r="A6198" s="625"/>
      <c r="B6198" s="626"/>
      <c r="C6198" s="625"/>
      <c r="D6198" s="625"/>
      <c r="E6198" s="625"/>
      <c r="F6198" s="633" t="s">
        <v>1055</v>
      </c>
      <c r="G6198" s="634" t="s">
        <v>1055</v>
      </c>
      <c r="H6198" s="628" t="s">
        <v>1056</v>
      </c>
      <c r="I6198" s="629" t="s">
        <v>1057</v>
      </c>
      <c r="J6198" s="625" t="s">
        <v>1058</v>
      </c>
      <c r="K6198" s="635"/>
      <c r="L6198" s="636" t="s">
        <v>1059</v>
      </c>
      <c r="M6198" s="632"/>
    </row>
    <row r="6199" spans="1:13" ht="89.25">
      <c r="A6199" s="693">
        <v>1</v>
      </c>
      <c r="B6199" s="693" t="s">
        <v>4925</v>
      </c>
      <c r="C6199" s="693" t="s">
        <v>2482</v>
      </c>
      <c r="D6199" s="673" t="s">
        <v>4926</v>
      </c>
      <c r="E6199" s="693" t="s">
        <v>1931</v>
      </c>
      <c r="F6199" s="696">
        <v>6</v>
      </c>
      <c r="G6199" s="696" t="s">
        <v>3426</v>
      </c>
      <c r="H6199" s="696">
        <v>3</v>
      </c>
      <c r="I6199" s="696">
        <v>10</v>
      </c>
      <c r="J6199" s="696">
        <v>13</v>
      </c>
      <c r="K6199" s="696">
        <v>14</v>
      </c>
      <c r="L6199" s="696"/>
      <c r="M6199" s="693" t="s">
        <v>4927</v>
      </c>
    </row>
    <row r="6200" spans="1:13" ht="114.75">
      <c r="A6200" s="720">
        <v>2</v>
      </c>
      <c r="B6200" s="693" t="s">
        <v>4928</v>
      </c>
      <c r="C6200" s="693" t="s">
        <v>4929</v>
      </c>
      <c r="D6200" s="693" t="s">
        <v>4930</v>
      </c>
      <c r="E6200" s="693" t="s">
        <v>4931</v>
      </c>
      <c r="F6200" s="721">
        <v>15</v>
      </c>
      <c r="G6200" s="678" t="s">
        <v>3426</v>
      </c>
      <c r="H6200" s="728"/>
      <c r="I6200" s="696">
        <v>15</v>
      </c>
      <c r="J6200" s="696">
        <v>19.5</v>
      </c>
      <c r="K6200" s="696">
        <v>60</v>
      </c>
      <c r="L6200" s="696"/>
      <c r="M6200" s="693" t="s">
        <v>4932</v>
      </c>
    </row>
    <row r="6201" spans="1:13" ht="153">
      <c r="A6201" s="720">
        <v>3</v>
      </c>
      <c r="B6201" s="693" t="s">
        <v>4933</v>
      </c>
      <c r="C6201" s="693" t="s">
        <v>4934</v>
      </c>
      <c r="D6201" s="693" t="s">
        <v>4935</v>
      </c>
      <c r="E6201" s="693" t="s">
        <v>4936</v>
      </c>
      <c r="F6201" s="696">
        <v>4</v>
      </c>
      <c r="G6201" s="678" t="s">
        <v>3426</v>
      </c>
      <c r="H6201" s="696">
        <v>1.2</v>
      </c>
      <c r="I6201" s="696">
        <v>4</v>
      </c>
      <c r="J6201" s="696">
        <v>5.2</v>
      </c>
      <c r="K6201" s="696">
        <v>4</v>
      </c>
      <c r="L6201" s="1270" t="s">
        <v>4937</v>
      </c>
      <c r="M6201" s="693" t="s">
        <v>4938</v>
      </c>
    </row>
    <row r="6202" spans="1:13" ht="76.5">
      <c r="A6202" s="1091">
        <v>4</v>
      </c>
      <c r="B6202" s="693" t="s">
        <v>4532</v>
      </c>
      <c r="C6202" s="693" t="s">
        <v>4939</v>
      </c>
      <c r="D6202" s="693" t="s">
        <v>4940</v>
      </c>
      <c r="E6202" s="693" t="s">
        <v>4941</v>
      </c>
      <c r="F6202" s="696">
        <v>2.5</v>
      </c>
      <c r="G6202" s="678" t="s">
        <v>4942</v>
      </c>
      <c r="H6202" s="696">
        <v>0.75</v>
      </c>
      <c r="I6202" s="696">
        <v>2.5</v>
      </c>
      <c r="J6202" s="696">
        <v>13</v>
      </c>
      <c r="K6202" s="696">
        <v>4.6399999999999997</v>
      </c>
      <c r="L6202" s="696"/>
      <c r="M6202" s="693" t="s">
        <v>4943</v>
      </c>
    </row>
    <row r="6203" spans="1:13">
      <c r="A6203" s="593"/>
      <c r="B6203" s="1047"/>
      <c r="C6203" s="593" t="s">
        <v>6</v>
      </c>
      <c r="D6203" s="593"/>
      <c r="E6203" s="593"/>
      <c r="F6203" s="783">
        <f>SUM(F6199:F6202)</f>
        <v>27.5</v>
      </c>
      <c r="G6203" s="783">
        <f t="shared" ref="G6203:K6203" si="70">SUM(G6199:G6202)</f>
        <v>0</v>
      </c>
      <c r="H6203" s="783">
        <f t="shared" si="70"/>
        <v>4.95</v>
      </c>
      <c r="I6203" s="783">
        <f t="shared" si="70"/>
        <v>31.5</v>
      </c>
      <c r="J6203" s="783">
        <f t="shared" si="70"/>
        <v>50.7</v>
      </c>
      <c r="K6203" s="783">
        <f t="shared" si="70"/>
        <v>82.64</v>
      </c>
      <c r="L6203" s="997"/>
      <c r="M6203" s="593"/>
    </row>
    <row r="6204" spans="1:13">
      <c r="A6204" s="595"/>
      <c r="B6204" s="595"/>
      <c r="C6204" s="595"/>
      <c r="D6204" s="595"/>
      <c r="E6204" s="595"/>
      <c r="F6204" s="691"/>
      <c r="G6204" s="691"/>
      <c r="H6204" s="691"/>
      <c r="I6204" s="691"/>
      <c r="J6204" s="691"/>
      <c r="K6204" s="691"/>
      <c r="L6204" s="1011"/>
      <c r="M6204" s="595"/>
    </row>
    <row r="6205" spans="1:13">
      <c r="A6205" s="595"/>
      <c r="B6205" s="595"/>
      <c r="C6205" s="595"/>
      <c r="D6205" s="595"/>
      <c r="E6205" s="595"/>
      <c r="F6205" s="691"/>
      <c r="G6205" s="691"/>
      <c r="H6205" s="691"/>
      <c r="I6205" s="691"/>
      <c r="J6205" s="691"/>
      <c r="K6205" s="691"/>
      <c r="L6205" s="1011"/>
      <c r="M6205" s="595"/>
    </row>
    <row r="6206" spans="1:13" s="503" customFormat="1" ht="15" customHeight="1">
      <c r="A6206" s="1661" t="s">
        <v>907</v>
      </c>
      <c r="B6206" s="1661"/>
      <c r="C6206" s="1661"/>
      <c r="D6206" s="1661"/>
      <c r="E6206" s="1661"/>
      <c r="F6206" s="1661"/>
      <c r="G6206" s="1661"/>
      <c r="H6206" s="1661"/>
      <c r="I6206" s="1661"/>
      <c r="J6206" s="1661"/>
      <c r="K6206" s="1661"/>
      <c r="L6206" s="1661"/>
      <c r="M6206" s="1661"/>
    </row>
    <row r="6207" spans="1:13" s="503" customFormat="1" ht="15" customHeight="1">
      <c r="A6207" s="1661" t="s">
        <v>908</v>
      </c>
      <c r="B6207" s="1661"/>
      <c r="C6207" s="1661"/>
      <c r="D6207" s="1661"/>
      <c r="E6207" s="1661"/>
      <c r="F6207" s="1661"/>
      <c r="G6207" s="1661"/>
      <c r="H6207" s="1661"/>
      <c r="I6207" s="1661"/>
      <c r="J6207" s="1661"/>
      <c r="K6207" s="1661"/>
      <c r="L6207" s="1661"/>
      <c r="M6207" s="1661"/>
    </row>
    <row r="6208" spans="1:13" s="503" customFormat="1" ht="15">
      <c r="A6208" s="1662" t="s">
        <v>1233</v>
      </c>
      <c r="B6208" s="1662"/>
      <c r="C6208" s="1662"/>
      <c r="D6208" s="1662"/>
      <c r="E6208" s="1662"/>
      <c r="F6208" s="1662"/>
      <c r="G6208" s="1662"/>
      <c r="H6208" s="1662"/>
      <c r="I6208" s="1662"/>
      <c r="J6208" s="1662"/>
      <c r="K6208" s="1662"/>
      <c r="L6208" s="1662"/>
      <c r="M6208" s="565"/>
    </row>
    <row r="6209" spans="1:13" s="503" customFormat="1" ht="15">
      <c r="A6209" s="1663" t="s">
        <v>4944</v>
      </c>
      <c r="B6209" s="1663"/>
      <c r="C6209" s="1663"/>
      <c r="D6209" s="1663"/>
      <c r="E6209" s="1663"/>
      <c r="F6209" s="1663"/>
      <c r="G6209" s="1663"/>
      <c r="H6209" s="1663"/>
      <c r="I6209" s="1663"/>
      <c r="J6209" s="1663"/>
      <c r="K6209" s="1663"/>
      <c r="L6209" s="1663"/>
      <c r="M6209" s="565"/>
    </row>
    <row r="6210" spans="1:13" s="503" customFormat="1" ht="15">
      <c r="A6210" s="1664" t="s">
        <v>4562</v>
      </c>
      <c r="B6210" s="1664"/>
      <c r="C6210" s="1664"/>
      <c r="D6210" s="1664"/>
      <c r="E6210" s="1664"/>
      <c r="F6210" s="1664"/>
      <c r="G6210" s="1664"/>
      <c r="H6210" s="1664"/>
      <c r="I6210" s="1664"/>
      <c r="J6210" s="1664"/>
      <c r="K6210" s="1664"/>
      <c r="L6210" s="1664"/>
      <c r="M6210" s="565"/>
    </row>
    <row r="6211" spans="1:13" s="503" customFormat="1" ht="15">
      <c r="A6211" s="620" t="s">
        <v>910</v>
      </c>
      <c r="B6211" s="621" t="s">
        <v>1029</v>
      </c>
      <c r="C6211" s="620" t="s">
        <v>1030</v>
      </c>
      <c r="D6211" s="620" t="s">
        <v>1030</v>
      </c>
      <c r="E6211" s="620" t="s">
        <v>1031</v>
      </c>
      <c r="F6211" s="1657" t="s">
        <v>1032</v>
      </c>
      <c r="G6211" s="1658"/>
      <c r="H6211" s="622" t="s">
        <v>1033</v>
      </c>
      <c r="I6211" s="623" t="s">
        <v>1034</v>
      </c>
      <c r="J6211" s="620" t="s">
        <v>1035</v>
      </c>
      <c r="K6211" s="620" t="s">
        <v>1036</v>
      </c>
      <c r="L6211" s="620" t="s">
        <v>1037</v>
      </c>
      <c r="M6211" s="624" t="s">
        <v>1038</v>
      </c>
    </row>
    <row r="6212" spans="1:13" s="503" customFormat="1" ht="15">
      <c r="A6212" s="625"/>
      <c r="B6212" s="626" t="s">
        <v>1039</v>
      </c>
      <c r="C6212" s="625" t="s">
        <v>1040</v>
      </c>
      <c r="D6212" s="625" t="s">
        <v>1041</v>
      </c>
      <c r="E6212" s="625" t="s">
        <v>1042</v>
      </c>
      <c r="F6212" s="1659" t="s">
        <v>1043</v>
      </c>
      <c r="G6212" s="1660"/>
      <c r="H6212" s="627" t="s">
        <v>1044</v>
      </c>
      <c r="I6212" s="625" t="s">
        <v>6</v>
      </c>
      <c r="J6212" s="628" t="s">
        <v>1045</v>
      </c>
      <c r="K6212" s="629" t="s">
        <v>1046</v>
      </c>
      <c r="L6212" s="625" t="s">
        <v>1047</v>
      </c>
      <c r="M6212" s="628" t="s">
        <v>1048</v>
      </c>
    </row>
    <row r="6213" spans="1:13" s="503" customFormat="1" ht="15">
      <c r="A6213" s="625"/>
      <c r="B6213" s="626" t="s">
        <v>1049</v>
      </c>
      <c r="C6213" s="625"/>
      <c r="D6213" s="625"/>
      <c r="E6213" s="625"/>
      <c r="F6213" s="630" t="s">
        <v>1050</v>
      </c>
      <c r="G6213" s="630" t="s">
        <v>1051</v>
      </c>
      <c r="H6213" s="631" t="s">
        <v>1052</v>
      </c>
      <c r="I6213" s="629" t="s">
        <v>1053</v>
      </c>
      <c r="J6213" s="625" t="s">
        <v>6</v>
      </c>
      <c r="K6213" s="629"/>
      <c r="L6213" s="625" t="s">
        <v>1054</v>
      </c>
      <c r="M6213" s="632"/>
    </row>
    <row r="6214" spans="1:13" s="503" customFormat="1" ht="15">
      <c r="A6214" s="625"/>
      <c r="B6214" s="626"/>
      <c r="C6214" s="625"/>
      <c r="D6214" s="625"/>
      <c r="E6214" s="625"/>
      <c r="F6214" s="633" t="s">
        <v>1055</v>
      </c>
      <c r="G6214" s="634" t="s">
        <v>1055</v>
      </c>
      <c r="H6214" s="628" t="s">
        <v>1056</v>
      </c>
      <c r="I6214" s="629" t="s">
        <v>1057</v>
      </c>
      <c r="J6214" s="625" t="s">
        <v>1058</v>
      </c>
      <c r="K6214" s="635"/>
      <c r="L6214" s="636" t="s">
        <v>1059</v>
      </c>
      <c r="M6214" s="632"/>
    </row>
    <row r="6215" spans="1:13" s="503" customFormat="1" ht="76.5">
      <c r="A6215" s="693">
        <v>1</v>
      </c>
      <c r="B6215" s="693" t="s">
        <v>4945</v>
      </c>
      <c r="C6215" s="693" t="s">
        <v>1276</v>
      </c>
      <c r="D6215" s="693" t="s">
        <v>4946</v>
      </c>
      <c r="E6215" s="693" t="s">
        <v>4947</v>
      </c>
      <c r="F6215" s="696">
        <v>1</v>
      </c>
      <c r="G6215" s="696"/>
      <c r="H6215" s="696"/>
      <c r="I6215" s="696"/>
      <c r="J6215" s="696"/>
      <c r="K6215" s="696"/>
      <c r="L6215" s="696"/>
      <c r="M6215" s="693" t="s">
        <v>2577</v>
      </c>
    </row>
    <row r="6216" spans="1:13" s="503" customFormat="1" ht="102">
      <c r="A6216" s="693">
        <v>2</v>
      </c>
      <c r="B6216" s="701" t="s">
        <v>4948</v>
      </c>
      <c r="C6216" s="693" t="s">
        <v>1224</v>
      </c>
      <c r="D6216" s="693" t="s">
        <v>4949</v>
      </c>
      <c r="E6216" s="693" t="s">
        <v>1931</v>
      </c>
      <c r="F6216" s="696">
        <v>1</v>
      </c>
      <c r="G6216" s="696"/>
      <c r="H6216" s="696"/>
      <c r="I6216" s="696"/>
      <c r="J6216" s="696"/>
      <c r="K6216" s="696"/>
      <c r="L6216" s="696"/>
      <c r="M6216" s="693" t="s">
        <v>4950</v>
      </c>
    </row>
    <row r="6217" spans="1:13" s="503" customFormat="1" ht="76.5">
      <c r="A6217" s="693">
        <v>3</v>
      </c>
      <c r="B6217" s="693" t="s">
        <v>4951</v>
      </c>
      <c r="C6217" s="693" t="s">
        <v>1281</v>
      </c>
      <c r="D6217" s="693" t="s">
        <v>4952</v>
      </c>
      <c r="E6217" s="693" t="s">
        <v>4953</v>
      </c>
      <c r="F6217" s="696">
        <v>0.4</v>
      </c>
      <c r="G6217" s="696"/>
      <c r="H6217" s="696"/>
      <c r="I6217" s="696"/>
      <c r="J6217" s="696"/>
      <c r="K6217" s="696"/>
      <c r="L6217" s="696"/>
      <c r="M6217" s="693" t="s">
        <v>4954</v>
      </c>
    </row>
    <row r="6218" spans="1:13" s="503" customFormat="1" ht="51">
      <c r="A6218" s="693">
        <v>4</v>
      </c>
      <c r="B6218" s="701" t="s">
        <v>4955</v>
      </c>
      <c r="C6218" s="693" t="s">
        <v>1247</v>
      </c>
      <c r="D6218" s="693" t="s">
        <v>4956</v>
      </c>
      <c r="E6218" s="693" t="s">
        <v>4957</v>
      </c>
      <c r="F6218" s="696">
        <v>6</v>
      </c>
      <c r="G6218" s="696"/>
      <c r="H6218" s="696"/>
      <c r="I6218" s="696"/>
      <c r="J6218" s="696"/>
      <c r="K6218" s="696"/>
      <c r="L6218" s="696"/>
      <c r="M6218" s="693" t="s">
        <v>4958</v>
      </c>
    </row>
    <row r="6219" spans="1:13" s="503" customFormat="1" ht="63.75">
      <c r="A6219" s="693">
        <v>5</v>
      </c>
      <c r="B6219" s="701" t="s">
        <v>4959</v>
      </c>
      <c r="C6219" s="693" t="s">
        <v>4960</v>
      </c>
      <c r="D6219" s="693" t="s">
        <v>4961</v>
      </c>
      <c r="E6219" s="693" t="s">
        <v>4962</v>
      </c>
      <c r="F6219" s="696">
        <v>2</v>
      </c>
      <c r="G6219" s="696"/>
      <c r="H6219" s="696"/>
      <c r="I6219" s="696"/>
      <c r="J6219" s="696"/>
      <c r="K6219" s="696"/>
      <c r="L6219" s="696"/>
      <c r="M6219" s="693" t="s">
        <v>4963</v>
      </c>
    </row>
    <row r="6220" spans="1:13" s="503" customFormat="1" ht="51">
      <c r="A6220" s="693">
        <v>6</v>
      </c>
      <c r="B6220" s="693" t="s">
        <v>3863</v>
      </c>
      <c r="C6220" s="693" t="s">
        <v>4071</v>
      </c>
      <c r="D6220" s="693" t="s">
        <v>4964</v>
      </c>
      <c r="E6220" s="693" t="s">
        <v>4965</v>
      </c>
      <c r="F6220" s="696" t="s">
        <v>1077</v>
      </c>
      <c r="G6220" s="696"/>
      <c r="H6220" s="696"/>
      <c r="I6220" s="696"/>
      <c r="J6220" s="696"/>
      <c r="K6220" s="696"/>
      <c r="L6220" s="696"/>
      <c r="M6220" s="859" t="s">
        <v>4966</v>
      </c>
    </row>
    <row r="6221" spans="1:13" s="503" customFormat="1" ht="15">
      <c r="A6221" s="593"/>
      <c r="B6221" s="593"/>
      <c r="C6221" s="1076" t="s">
        <v>6</v>
      </c>
      <c r="D6221" s="735"/>
      <c r="E6221" s="593"/>
      <c r="F6221" s="997">
        <f>SUM(F6215:F6220)</f>
        <v>10.4</v>
      </c>
      <c r="G6221" s="997">
        <f>SUM(G6215:G6220)</f>
        <v>0</v>
      </c>
      <c r="H6221" s="997">
        <f>SUM(H6215:H6220)</f>
        <v>0</v>
      </c>
      <c r="I6221" s="997">
        <f>SUM(I6215:I6220)</f>
        <v>0</v>
      </c>
      <c r="J6221" s="997">
        <f>SUM(J6215:J6220)</f>
        <v>0</v>
      </c>
      <c r="K6221" s="576"/>
      <c r="L6221" s="576"/>
      <c r="M6221" s="576"/>
    </row>
    <row r="6222" spans="1:13" s="503" customFormat="1" ht="15">
      <c r="A6222" s="748"/>
      <c r="B6222" s="748"/>
      <c r="C6222" s="748"/>
      <c r="D6222" s="748"/>
      <c r="E6222" s="748"/>
      <c r="F6222" s="619"/>
      <c r="G6222" s="748"/>
      <c r="H6222" s="748"/>
      <c r="I6222" s="748"/>
      <c r="J6222" s="748"/>
      <c r="K6222" s="748"/>
      <c r="L6222" s="748"/>
      <c r="M6222" s="748"/>
    </row>
    <row r="6223" spans="1:13" s="503" customFormat="1" ht="15">
      <c r="A6223" s="748"/>
      <c r="B6223" s="748"/>
      <c r="C6223" s="748"/>
      <c r="D6223" s="748"/>
      <c r="E6223" s="748"/>
      <c r="F6223" s="748"/>
      <c r="G6223" s="748"/>
      <c r="H6223" s="748"/>
      <c r="I6223" s="748"/>
      <c r="J6223" s="748"/>
      <c r="K6223" s="748"/>
      <c r="L6223" s="748"/>
      <c r="M6223" s="748"/>
    </row>
  </sheetData>
  <mergeCells count="1316">
    <mergeCell ref="A6209:L6209"/>
    <mergeCell ref="A6210:L6210"/>
    <mergeCell ref="F6211:G6211"/>
    <mergeCell ref="F6212:G6212"/>
    <mergeCell ref="A6194:L6194"/>
    <mergeCell ref="F6195:G6195"/>
    <mergeCell ref="F6196:G6196"/>
    <mergeCell ref="A6206:M6206"/>
    <mergeCell ref="A6207:M6207"/>
    <mergeCell ref="A6208:L6208"/>
    <mergeCell ref="F6169:G6169"/>
    <mergeCell ref="F6170:G6170"/>
    <mergeCell ref="A6190:L6190"/>
    <mergeCell ref="A6191:L6191"/>
    <mergeCell ref="A6192:L6192"/>
    <mergeCell ref="A6193:L6193"/>
    <mergeCell ref="F6156:G6156"/>
    <mergeCell ref="A6164:M6164"/>
    <mergeCell ref="A6165:M6165"/>
    <mergeCell ref="A6166:L6166"/>
    <mergeCell ref="A6167:L6167"/>
    <mergeCell ref="A6168:L6168"/>
    <mergeCell ref="A6150:M6150"/>
    <mergeCell ref="A6151:M6151"/>
    <mergeCell ref="A6152:L6152"/>
    <mergeCell ref="A6153:L6153"/>
    <mergeCell ref="A6154:L6154"/>
    <mergeCell ref="F6155:G6155"/>
    <mergeCell ref="A6117:M6117"/>
    <mergeCell ref="A6118:L6118"/>
    <mergeCell ref="A6119:L6119"/>
    <mergeCell ref="A6120:L6120"/>
    <mergeCell ref="F6121:G6121"/>
    <mergeCell ref="F6122:G6122"/>
    <mergeCell ref="A6094:L6094"/>
    <mergeCell ref="A6095:L6095"/>
    <mergeCell ref="A6096:L6096"/>
    <mergeCell ref="F6097:G6097"/>
    <mergeCell ref="F6098:G6098"/>
    <mergeCell ref="A6116:M6116"/>
    <mergeCell ref="A6078:L6078"/>
    <mergeCell ref="A6079:L6079"/>
    <mergeCell ref="F6080:G6080"/>
    <mergeCell ref="F6081:G6081"/>
    <mergeCell ref="A6092:M6092"/>
    <mergeCell ref="A6093:M6093"/>
    <mergeCell ref="A6062:L6062"/>
    <mergeCell ref="F6063:G6063"/>
    <mergeCell ref="F6064:G6064"/>
    <mergeCell ref="A6075:M6075"/>
    <mergeCell ref="A6076:M6076"/>
    <mergeCell ref="A6077:L6077"/>
    <mergeCell ref="F6046:G6046"/>
    <mergeCell ref="F6047:G6047"/>
    <mergeCell ref="A6058:M6058"/>
    <mergeCell ref="A6059:M6059"/>
    <mergeCell ref="A6060:L6060"/>
    <mergeCell ref="A6061:L6061"/>
    <mergeCell ref="F6033:G6033"/>
    <mergeCell ref="A6041:M6041"/>
    <mergeCell ref="A6042:M6042"/>
    <mergeCell ref="A6043:L6043"/>
    <mergeCell ref="A6044:L6044"/>
    <mergeCell ref="A6045:L6045"/>
    <mergeCell ref="A6027:M6027"/>
    <mergeCell ref="A6028:M6028"/>
    <mergeCell ref="A6029:L6029"/>
    <mergeCell ref="A6030:L6030"/>
    <mergeCell ref="A6031:L6031"/>
    <mergeCell ref="F6032:G6032"/>
    <mergeCell ref="A6006:M6006"/>
    <mergeCell ref="A6007:L6007"/>
    <mergeCell ref="A6008:L6008"/>
    <mergeCell ref="A6009:L6009"/>
    <mergeCell ref="F6010:G6010"/>
    <mergeCell ref="F6011:G6011"/>
    <mergeCell ref="A5989:L5989"/>
    <mergeCell ref="A5990:L5990"/>
    <mergeCell ref="A5991:L5991"/>
    <mergeCell ref="F5992:G5992"/>
    <mergeCell ref="F5993:G5993"/>
    <mergeCell ref="A6005:M6005"/>
    <mergeCell ref="A5976:L5976"/>
    <mergeCell ref="A5977:L5977"/>
    <mergeCell ref="F5978:G5978"/>
    <mergeCell ref="F5979:G5979"/>
    <mergeCell ref="A5987:M5987"/>
    <mergeCell ref="A5988:M5988"/>
    <mergeCell ref="A5960:L5960"/>
    <mergeCell ref="F5961:G5961"/>
    <mergeCell ref="F5962:G5962"/>
    <mergeCell ref="A5973:M5973"/>
    <mergeCell ref="A5974:M5974"/>
    <mergeCell ref="A5975:L5975"/>
    <mergeCell ref="F5948:G5948"/>
    <mergeCell ref="F5949:G5949"/>
    <mergeCell ref="A5956:M5956"/>
    <mergeCell ref="A5957:M5957"/>
    <mergeCell ref="A5958:L5958"/>
    <mergeCell ref="A5959:L5959"/>
    <mergeCell ref="F5922:G5922"/>
    <mergeCell ref="A5943:M5943"/>
    <mergeCell ref="A5944:M5944"/>
    <mergeCell ref="A5945:L5945"/>
    <mergeCell ref="A5946:L5946"/>
    <mergeCell ref="A5947:L5947"/>
    <mergeCell ref="A5916:M5916"/>
    <mergeCell ref="A5917:M5917"/>
    <mergeCell ref="A5918:L5918"/>
    <mergeCell ref="A5919:L5919"/>
    <mergeCell ref="A5920:L5920"/>
    <mergeCell ref="F5921:G5921"/>
    <mergeCell ref="A5902:M5902"/>
    <mergeCell ref="A5903:L5903"/>
    <mergeCell ref="A5904:L5904"/>
    <mergeCell ref="A5905:L5905"/>
    <mergeCell ref="F5906:G5906"/>
    <mergeCell ref="F5907:G5907"/>
    <mergeCell ref="A5883:L5883"/>
    <mergeCell ref="A5884:L5884"/>
    <mergeCell ref="A5885:L5885"/>
    <mergeCell ref="F5886:G5886"/>
    <mergeCell ref="F5887:G5887"/>
    <mergeCell ref="A5901:M5901"/>
    <mergeCell ref="A5868:L5868"/>
    <mergeCell ref="A5869:L5869"/>
    <mergeCell ref="F5870:G5870"/>
    <mergeCell ref="F5871:G5871"/>
    <mergeCell ref="A5881:M5881"/>
    <mergeCell ref="A5882:M5882"/>
    <mergeCell ref="A5851:L5851"/>
    <mergeCell ref="F5852:G5852"/>
    <mergeCell ref="F5853:G5853"/>
    <mergeCell ref="A5865:M5865"/>
    <mergeCell ref="A5866:M5866"/>
    <mergeCell ref="A5867:L5867"/>
    <mergeCell ref="F5836:G5836"/>
    <mergeCell ref="F5837:G5837"/>
    <mergeCell ref="A5847:M5847"/>
    <mergeCell ref="A5848:M5848"/>
    <mergeCell ref="A5849:L5849"/>
    <mergeCell ref="A5850:L5850"/>
    <mergeCell ref="F5806:G5806"/>
    <mergeCell ref="A5831:M5831"/>
    <mergeCell ref="A5832:M5832"/>
    <mergeCell ref="A5833:L5833"/>
    <mergeCell ref="A5834:L5834"/>
    <mergeCell ref="A5835:L5835"/>
    <mergeCell ref="A5800:M5800"/>
    <mergeCell ref="A5801:M5801"/>
    <mergeCell ref="A5802:L5802"/>
    <mergeCell ref="A5803:L5803"/>
    <mergeCell ref="A5804:L5804"/>
    <mergeCell ref="F5805:G5805"/>
    <mergeCell ref="A5787:M5787"/>
    <mergeCell ref="A5788:L5788"/>
    <mergeCell ref="A5789:L5789"/>
    <mergeCell ref="A5790:L5790"/>
    <mergeCell ref="F5791:G5791"/>
    <mergeCell ref="F5792:G5792"/>
    <mergeCell ref="A5771:L5771"/>
    <mergeCell ref="A5772:L5772"/>
    <mergeCell ref="A5773:L5773"/>
    <mergeCell ref="F5774:G5774"/>
    <mergeCell ref="F5775:G5775"/>
    <mergeCell ref="A5786:M5786"/>
    <mergeCell ref="A5753:L5753"/>
    <mergeCell ref="A5754:L5754"/>
    <mergeCell ref="F5755:G5755"/>
    <mergeCell ref="F5756:G5756"/>
    <mergeCell ref="A5769:M5769"/>
    <mergeCell ref="A5770:M5770"/>
    <mergeCell ref="A5728:L5728"/>
    <mergeCell ref="F5729:G5729"/>
    <mergeCell ref="F5730:G5730"/>
    <mergeCell ref="A5750:M5750"/>
    <mergeCell ref="A5751:M5751"/>
    <mergeCell ref="A5752:L5752"/>
    <mergeCell ref="F5700:G5700"/>
    <mergeCell ref="F5701:G5701"/>
    <mergeCell ref="A5724:L5724"/>
    <mergeCell ref="A5725:L5725"/>
    <mergeCell ref="A5726:L5726"/>
    <mergeCell ref="A5727:L5727"/>
    <mergeCell ref="F5684:G5684"/>
    <mergeCell ref="A5695:L5695"/>
    <mergeCell ref="A5696:L5696"/>
    <mergeCell ref="A5697:L5697"/>
    <mergeCell ref="A5698:L5698"/>
    <mergeCell ref="A5699:L5699"/>
    <mergeCell ref="A5678:M5678"/>
    <mergeCell ref="A5679:M5679"/>
    <mergeCell ref="A5680:L5680"/>
    <mergeCell ref="A5681:L5681"/>
    <mergeCell ref="A5682:L5682"/>
    <mergeCell ref="F5683:G5683"/>
    <mergeCell ref="A5668:M5668"/>
    <mergeCell ref="A5669:L5669"/>
    <mergeCell ref="A5670:L5670"/>
    <mergeCell ref="A5671:L5671"/>
    <mergeCell ref="F5672:G5672"/>
    <mergeCell ref="F5673:G5673"/>
    <mergeCell ref="A5654:L5654"/>
    <mergeCell ref="A5655:L5655"/>
    <mergeCell ref="A5656:L5656"/>
    <mergeCell ref="F5657:G5657"/>
    <mergeCell ref="F5658:G5658"/>
    <mergeCell ref="A5667:M5667"/>
    <mergeCell ref="A5635:L5635"/>
    <mergeCell ref="A5636:L5636"/>
    <mergeCell ref="F5637:G5637"/>
    <mergeCell ref="F5638:G5638"/>
    <mergeCell ref="A5652:M5652"/>
    <mergeCell ref="A5653:M5653"/>
    <mergeCell ref="A5609:L5609"/>
    <mergeCell ref="F5610:G5610"/>
    <mergeCell ref="F5611:G5611"/>
    <mergeCell ref="A5632:M5632"/>
    <mergeCell ref="A5633:M5633"/>
    <mergeCell ref="A5634:L5634"/>
    <mergeCell ref="F5593:G5593"/>
    <mergeCell ref="F5594:G5594"/>
    <mergeCell ref="A5605:M5605"/>
    <mergeCell ref="A5606:M5606"/>
    <mergeCell ref="A5607:L5607"/>
    <mergeCell ref="A5608:L5608"/>
    <mergeCell ref="F5569:G5569"/>
    <mergeCell ref="A5588:M5588"/>
    <mergeCell ref="A5589:M5589"/>
    <mergeCell ref="A5590:L5590"/>
    <mergeCell ref="A5591:L5591"/>
    <mergeCell ref="A5592:L5592"/>
    <mergeCell ref="A5563:L5563"/>
    <mergeCell ref="A5564:L5564"/>
    <mergeCell ref="A5565:L5565"/>
    <mergeCell ref="A5566:L5566"/>
    <mergeCell ref="A5567:L5567"/>
    <mergeCell ref="F5568:G5568"/>
    <mergeCell ref="A5542:L5542"/>
    <mergeCell ref="A5543:L5543"/>
    <mergeCell ref="A5544:L5544"/>
    <mergeCell ref="A5545:L5545"/>
    <mergeCell ref="F5546:G5546"/>
    <mergeCell ref="F5547:G5547"/>
    <mergeCell ref="A5524:L5524"/>
    <mergeCell ref="A5525:L5525"/>
    <mergeCell ref="A5526:L5526"/>
    <mergeCell ref="F5527:G5527"/>
    <mergeCell ref="F5528:G5528"/>
    <mergeCell ref="A5541:L5541"/>
    <mergeCell ref="A5507:L5507"/>
    <mergeCell ref="A5508:L5508"/>
    <mergeCell ref="F5509:G5509"/>
    <mergeCell ref="F5510:G5510"/>
    <mergeCell ref="A5522:L5522"/>
    <mergeCell ref="A5523:L5523"/>
    <mergeCell ref="A5486:L5486"/>
    <mergeCell ref="F5487:G5487"/>
    <mergeCell ref="F5488:G5488"/>
    <mergeCell ref="A5504:L5504"/>
    <mergeCell ref="A5505:L5505"/>
    <mergeCell ref="A5506:L5506"/>
    <mergeCell ref="F5473:G5473"/>
    <mergeCell ref="F5474:G5474"/>
    <mergeCell ref="A5482:L5482"/>
    <mergeCell ref="A5483:L5483"/>
    <mergeCell ref="A5484:L5484"/>
    <mergeCell ref="A5485:L5485"/>
    <mergeCell ref="F5457:G5457"/>
    <mergeCell ref="A5468:L5468"/>
    <mergeCell ref="A5469:L5469"/>
    <mergeCell ref="A5470:L5470"/>
    <mergeCell ref="A5471:L5471"/>
    <mergeCell ref="A5472:L5472"/>
    <mergeCell ref="A5451:L5451"/>
    <mergeCell ref="A5452:L5452"/>
    <mergeCell ref="A5453:L5453"/>
    <mergeCell ref="A5454:L5454"/>
    <mergeCell ref="A5455:L5455"/>
    <mergeCell ref="F5456:G5456"/>
    <mergeCell ref="A5426:L5426"/>
    <mergeCell ref="A5427:L5427"/>
    <mergeCell ref="A5428:L5428"/>
    <mergeCell ref="A5429:L5429"/>
    <mergeCell ref="F5430:G5430"/>
    <mergeCell ref="F5431:G5431"/>
    <mergeCell ref="A5393:L5393"/>
    <mergeCell ref="A5394:L5394"/>
    <mergeCell ref="A5395:L5395"/>
    <mergeCell ref="F5396:G5396"/>
    <mergeCell ref="F5397:G5397"/>
    <mergeCell ref="A5425:L5425"/>
    <mergeCell ref="A5360:L5360"/>
    <mergeCell ref="A5361:L5361"/>
    <mergeCell ref="F5362:G5362"/>
    <mergeCell ref="F5363:G5363"/>
    <mergeCell ref="A5391:M5391"/>
    <mergeCell ref="A5392:M5392"/>
    <mergeCell ref="A5334:L5334"/>
    <mergeCell ref="F5335:G5335"/>
    <mergeCell ref="F5336:G5336"/>
    <mergeCell ref="A5357:L5357"/>
    <mergeCell ref="A5358:L5358"/>
    <mergeCell ref="A5359:L5359"/>
    <mergeCell ref="F5317:G5317"/>
    <mergeCell ref="F5318:G5318"/>
    <mergeCell ref="A5330:M5330"/>
    <mergeCell ref="A5331:M5331"/>
    <mergeCell ref="A5332:L5332"/>
    <mergeCell ref="A5333:L5333"/>
    <mergeCell ref="F5303:G5303"/>
    <mergeCell ref="A5312:M5312"/>
    <mergeCell ref="A5313:M5313"/>
    <mergeCell ref="A5314:L5314"/>
    <mergeCell ref="A5315:L5315"/>
    <mergeCell ref="A5316:L5316"/>
    <mergeCell ref="A5297:M5297"/>
    <mergeCell ref="A5298:M5298"/>
    <mergeCell ref="A5299:L5299"/>
    <mergeCell ref="A5300:L5300"/>
    <mergeCell ref="A5301:L5301"/>
    <mergeCell ref="F5302:G5302"/>
    <mergeCell ref="A5282:L5282"/>
    <mergeCell ref="A5283:L5283"/>
    <mergeCell ref="A5284:L5284"/>
    <mergeCell ref="F5285:G5285"/>
    <mergeCell ref="F5286:G5286"/>
    <mergeCell ref="M5290:M5293"/>
    <mergeCell ref="A5251:L5251"/>
    <mergeCell ref="A5252:L5252"/>
    <mergeCell ref="F5253:G5253"/>
    <mergeCell ref="F5254:G5254"/>
    <mergeCell ref="A5280:M5280"/>
    <mergeCell ref="A5281:M5281"/>
    <mergeCell ref="A5235:L5235"/>
    <mergeCell ref="F5236:G5236"/>
    <mergeCell ref="F5237:G5237"/>
    <mergeCell ref="A5248:M5248"/>
    <mergeCell ref="A5249:M5249"/>
    <mergeCell ref="A5250:L5250"/>
    <mergeCell ref="F5212:G5212"/>
    <mergeCell ref="F5213:G5213"/>
    <mergeCell ref="A5231:M5231"/>
    <mergeCell ref="A5232:M5232"/>
    <mergeCell ref="A5233:L5233"/>
    <mergeCell ref="A5234:L5234"/>
    <mergeCell ref="F5193:G5193"/>
    <mergeCell ref="A5207:L5207"/>
    <mergeCell ref="A5208:L5208"/>
    <mergeCell ref="A5209:L5209"/>
    <mergeCell ref="A5210:L5210"/>
    <mergeCell ref="A5211:L5211"/>
    <mergeCell ref="A5187:L5187"/>
    <mergeCell ref="A5188:L5188"/>
    <mergeCell ref="A5189:L5189"/>
    <mergeCell ref="A5190:L5190"/>
    <mergeCell ref="A5191:L5191"/>
    <mergeCell ref="F5192:G5192"/>
    <mergeCell ref="A5156:M5156"/>
    <mergeCell ref="A5157:L5157"/>
    <mergeCell ref="A5158:L5158"/>
    <mergeCell ref="A5159:L5159"/>
    <mergeCell ref="F5160:G5160"/>
    <mergeCell ref="F5161:G5161"/>
    <mergeCell ref="A5140:L5140"/>
    <mergeCell ref="A5141:L5141"/>
    <mergeCell ref="F5142:G5142"/>
    <mergeCell ref="F5143:G5143"/>
    <mergeCell ref="B5150:B5151"/>
    <mergeCell ref="A5155:M5155"/>
    <mergeCell ref="A5122:L5122"/>
    <mergeCell ref="F5123:G5123"/>
    <mergeCell ref="F5124:G5124"/>
    <mergeCell ref="A5137:M5137"/>
    <mergeCell ref="A5138:M5138"/>
    <mergeCell ref="A5139:L5139"/>
    <mergeCell ref="F5087:G5087"/>
    <mergeCell ref="F5088:G5088"/>
    <mergeCell ref="A5118:M5118"/>
    <mergeCell ref="A5119:M5119"/>
    <mergeCell ref="A5120:L5120"/>
    <mergeCell ref="A5121:L5121"/>
    <mergeCell ref="F5057:G5057"/>
    <mergeCell ref="A5082:M5082"/>
    <mergeCell ref="A5083:M5083"/>
    <mergeCell ref="A5084:L5084"/>
    <mergeCell ref="A5085:L5085"/>
    <mergeCell ref="A5086:L5086"/>
    <mergeCell ref="A5051:M5051"/>
    <mergeCell ref="A5052:M5052"/>
    <mergeCell ref="A5053:L5053"/>
    <mergeCell ref="A5054:L5054"/>
    <mergeCell ref="A5055:L5055"/>
    <mergeCell ref="F5056:G5056"/>
    <mergeCell ref="A5038:M5038"/>
    <mergeCell ref="A5039:L5039"/>
    <mergeCell ref="A5040:L5040"/>
    <mergeCell ref="A5041:L5041"/>
    <mergeCell ref="F5042:G5042"/>
    <mergeCell ref="F5043:G5043"/>
    <mergeCell ref="A5009:L5009"/>
    <mergeCell ref="A5010:L5010"/>
    <mergeCell ref="A5011:L5011"/>
    <mergeCell ref="F5012:G5012"/>
    <mergeCell ref="F5013:G5013"/>
    <mergeCell ref="A5037:M5037"/>
    <mergeCell ref="A4991:L4991"/>
    <mergeCell ref="A4992:L4992"/>
    <mergeCell ref="F4993:G4993"/>
    <mergeCell ref="F4994:G4994"/>
    <mergeCell ref="A5007:M5007"/>
    <mergeCell ref="A5008:M5008"/>
    <mergeCell ref="F4978:G4978"/>
    <mergeCell ref="F4979:G4979"/>
    <mergeCell ref="B4984:B4985"/>
    <mergeCell ref="A4988:M4988"/>
    <mergeCell ref="A4989:M4989"/>
    <mergeCell ref="A4990:L4990"/>
    <mergeCell ref="F4958:G4958"/>
    <mergeCell ref="A4973:M4973"/>
    <mergeCell ref="A4974:M4974"/>
    <mergeCell ref="A4975:L4975"/>
    <mergeCell ref="A4976:L4976"/>
    <mergeCell ref="A4977:L4977"/>
    <mergeCell ref="A4952:M4952"/>
    <mergeCell ref="A4953:M4953"/>
    <mergeCell ref="A4954:L4954"/>
    <mergeCell ref="A4955:L4955"/>
    <mergeCell ref="A4956:L4956"/>
    <mergeCell ref="F4957:G4957"/>
    <mergeCell ref="A4941:M4941"/>
    <mergeCell ref="A4942:L4942"/>
    <mergeCell ref="A4943:L4943"/>
    <mergeCell ref="A4944:L4944"/>
    <mergeCell ref="F4945:G4945"/>
    <mergeCell ref="F4946:G4946"/>
    <mergeCell ref="A4929:L4929"/>
    <mergeCell ref="A4930:L4930"/>
    <mergeCell ref="A4931:L4931"/>
    <mergeCell ref="F4932:G4932"/>
    <mergeCell ref="F4933:G4933"/>
    <mergeCell ref="A4940:M4940"/>
    <mergeCell ref="A4914:L4914"/>
    <mergeCell ref="A4915:L4915"/>
    <mergeCell ref="F4916:G4916"/>
    <mergeCell ref="F4917:G4917"/>
    <mergeCell ref="A4927:M4927"/>
    <mergeCell ref="A4928:M4928"/>
    <mergeCell ref="A4892:L4892"/>
    <mergeCell ref="F4893:G4893"/>
    <mergeCell ref="F4894:G4894"/>
    <mergeCell ref="A4911:M4911"/>
    <mergeCell ref="A4912:M4912"/>
    <mergeCell ref="A4913:L4913"/>
    <mergeCell ref="F4875:G4875"/>
    <mergeCell ref="F4876:G4876"/>
    <mergeCell ref="A4888:M4888"/>
    <mergeCell ref="A4889:M4889"/>
    <mergeCell ref="A4890:M4890"/>
    <mergeCell ref="A4891:L4891"/>
    <mergeCell ref="F4860:G4860"/>
    <mergeCell ref="A4870:M4870"/>
    <mergeCell ref="A4871:M4871"/>
    <mergeCell ref="A4872:L4872"/>
    <mergeCell ref="A4873:L4873"/>
    <mergeCell ref="A4874:L4874"/>
    <mergeCell ref="A4854:M4854"/>
    <mergeCell ref="A4855:M4855"/>
    <mergeCell ref="A4856:L4856"/>
    <mergeCell ref="A4857:L4857"/>
    <mergeCell ref="A4858:L4858"/>
    <mergeCell ref="F4859:G4859"/>
    <mergeCell ref="A4841:M4841"/>
    <mergeCell ref="A4842:L4842"/>
    <mergeCell ref="A4843:L4843"/>
    <mergeCell ref="A4844:L4844"/>
    <mergeCell ref="F4845:G4845"/>
    <mergeCell ref="F4846:G4846"/>
    <mergeCell ref="A4830:L4830"/>
    <mergeCell ref="A4831:L4831"/>
    <mergeCell ref="A4832:L4832"/>
    <mergeCell ref="F4833:G4833"/>
    <mergeCell ref="F4834:G4834"/>
    <mergeCell ref="A4840:M4840"/>
    <mergeCell ref="A4800:L4800"/>
    <mergeCell ref="A4801:L4801"/>
    <mergeCell ref="F4802:G4802"/>
    <mergeCell ref="F4803:G4803"/>
    <mergeCell ref="A4828:M4828"/>
    <mergeCell ref="A4829:M4829"/>
    <mergeCell ref="A4792:A4793"/>
    <mergeCell ref="B4792:B4793"/>
    <mergeCell ref="C4792:C4793"/>
    <mergeCell ref="A4797:M4797"/>
    <mergeCell ref="A4798:M4798"/>
    <mergeCell ref="A4799:L4799"/>
    <mergeCell ref="A4782:M4782"/>
    <mergeCell ref="A4783:L4783"/>
    <mergeCell ref="A4784:L4784"/>
    <mergeCell ref="A4785:L4785"/>
    <mergeCell ref="F4786:G4786"/>
    <mergeCell ref="F4787:G4787"/>
    <mergeCell ref="A4757:L4757"/>
    <mergeCell ref="A4758:L4758"/>
    <mergeCell ref="A4759:L4759"/>
    <mergeCell ref="F4760:G4760"/>
    <mergeCell ref="F4761:G4761"/>
    <mergeCell ref="A4781:M4781"/>
    <mergeCell ref="A4741:L4741"/>
    <mergeCell ref="A4742:L4742"/>
    <mergeCell ref="F4743:G4743"/>
    <mergeCell ref="F4744:G4744"/>
    <mergeCell ref="A4755:M4755"/>
    <mergeCell ref="A4756:M4756"/>
    <mergeCell ref="A4710:L4710"/>
    <mergeCell ref="F4711:G4711"/>
    <mergeCell ref="F4712:G4712"/>
    <mergeCell ref="A4738:M4738"/>
    <mergeCell ref="A4739:M4739"/>
    <mergeCell ref="A4740:L4740"/>
    <mergeCell ref="F4697:G4697"/>
    <mergeCell ref="F4698:G4698"/>
    <mergeCell ref="A4706:M4706"/>
    <mergeCell ref="A4707:M4707"/>
    <mergeCell ref="A4708:L4708"/>
    <mergeCell ref="A4709:L4709"/>
    <mergeCell ref="F4674:G4674"/>
    <mergeCell ref="A4692:M4692"/>
    <mergeCell ref="A4693:M4693"/>
    <mergeCell ref="A4694:L4694"/>
    <mergeCell ref="A4695:L4695"/>
    <mergeCell ref="A4696:L4696"/>
    <mergeCell ref="A4668:M4668"/>
    <mergeCell ref="A4669:M4669"/>
    <mergeCell ref="A4670:L4670"/>
    <mergeCell ref="A4671:L4671"/>
    <mergeCell ref="A4672:L4672"/>
    <mergeCell ref="F4673:G4673"/>
    <mergeCell ref="A4655:M4655"/>
    <mergeCell ref="A4656:L4656"/>
    <mergeCell ref="A4657:L4657"/>
    <mergeCell ref="A4658:L4658"/>
    <mergeCell ref="F4659:G4659"/>
    <mergeCell ref="F4660:G4660"/>
    <mergeCell ref="A4639:L4639"/>
    <mergeCell ref="A4640:L4640"/>
    <mergeCell ref="A4641:L4641"/>
    <mergeCell ref="F4642:G4642"/>
    <mergeCell ref="F4643:G4643"/>
    <mergeCell ref="A4654:M4654"/>
    <mergeCell ref="A4620:L4620"/>
    <mergeCell ref="A4621:L4621"/>
    <mergeCell ref="F4622:G4622"/>
    <mergeCell ref="F4623:G4623"/>
    <mergeCell ref="A4637:M4637"/>
    <mergeCell ref="A4638:M4638"/>
    <mergeCell ref="A4600:L4600"/>
    <mergeCell ref="F4601:G4601"/>
    <mergeCell ref="F4602:G4602"/>
    <mergeCell ref="A4617:M4617"/>
    <mergeCell ref="A4618:M4618"/>
    <mergeCell ref="A4619:L4619"/>
    <mergeCell ref="F4587:G4587"/>
    <mergeCell ref="F4588:G4588"/>
    <mergeCell ref="A4596:M4596"/>
    <mergeCell ref="A4597:M4597"/>
    <mergeCell ref="A4598:M4598"/>
    <mergeCell ref="A4599:L4599"/>
    <mergeCell ref="F4572:G4572"/>
    <mergeCell ref="A4582:M4582"/>
    <mergeCell ref="A4583:M4583"/>
    <mergeCell ref="A4584:M4584"/>
    <mergeCell ref="A4585:L4585"/>
    <mergeCell ref="A4586:L4586"/>
    <mergeCell ref="A4566:M4566"/>
    <mergeCell ref="A4567:M4567"/>
    <mergeCell ref="A4568:L4568"/>
    <mergeCell ref="A4569:L4569"/>
    <mergeCell ref="A4570:L4570"/>
    <mergeCell ref="F4571:G4571"/>
    <mergeCell ref="A4548:M4548"/>
    <mergeCell ref="A4549:L4549"/>
    <mergeCell ref="A4550:L4550"/>
    <mergeCell ref="A4551:L4551"/>
    <mergeCell ref="F4552:G4552"/>
    <mergeCell ref="F4553:G4553"/>
    <mergeCell ref="A4526:L4526"/>
    <mergeCell ref="A4527:L4527"/>
    <mergeCell ref="A4528:L4528"/>
    <mergeCell ref="F4529:G4529"/>
    <mergeCell ref="F4530:G4530"/>
    <mergeCell ref="A4547:M4547"/>
    <mergeCell ref="A4511:L4511"/>
    <mergeCell ref="A4512:L4512"/>
    <mergeCell ref="F4513:G4513"/>
    <mergeCell ref="F4514:G4514"/>
    <mergeCell ref="A4524:M4524"/>
    <mergeCell ref="A4525:M4525"/>
    <mergeCell ref="A4493:L4493"/>
    <mergeCell ref="F4494:G4494"/>
    <mergeCell ref="F4495:G4495"/>
    <mergeCell ref="A4508:M4508"/>
    <mergeCell ref="A4509:M4509"/>
    <mergeCell ref="A4510:L4510"/>
    <mergeCell ref="F4474:G4474"/>
    <mergeCell ref="F4475:G4475"/>
    <mergeCell ref="A4489:M4489"/>
    <mergeCell ref="A4490:M4490"/>
    <mergeCell ref="A4491:L4491"/>
    <mergeCell ref="A4492:L4492"/>
    <mergeCell ref="F4453:G4453"/>
    <mergeCell ref="A4469:M4469"/>
    <mergeCell ref="A4470:M4470"/>
    <mergeCell ref="A4471:L4471"/>
    <mergeCell ref="A4472:L4472"/>
    <mergeCell ref="A4473:L4473"/>
    <mergeCell ref="A4447:M4447"/>
    <mergeCell ref="A4448:M4448"/>
    <mergeCell ref="A4449:M4449"/>
    <mergeCell ref="A4450:M4450"/>
    <mergeCell ref="A4451:M4451"/>
    <mergeCell ref="F4452:G4452"/>
    <mergeCell ref="A4428:M4428"/>
    <mergeCell ref="A4429:M4429"/>
    <mergeCell ref="A4430:M4430"/>
    <mergeCell ref="A4431:M4431"/>
    <mergeCell ref="F4432:G4432"/>
    <mergeCell ref="F4433:G4433"/>
    <mergeCell ref="A4414:M4414"/>
    <mergeCell ref="F4415:G4415"/>
    <mergeCell ref="F4416:G4416"/>
    <mergeCell ref="B4421:B4422"/>
    <mergeCell ref="C4421:C4422"/>
    <mergeCell ref="A4427:M4427"/>
    <mergeCell ref="F4397:G4397"/>
    <mergeCell ref="F4398:G4398"/>
    <mergeCell ref="A4410:M4410"/>
    <mergeCell ref="A4411:M4411"/>
    <mergeCell ref="A4412:M4412"/>
    <mergeCell ref="A4413:M4413"/>
    <mergeCell ref="F4379:G4379"/>
    <mergeCell ref="A4392:M4392"/>
    <mergeCell ref="A4393:M4393"/>
    <mergeCell ref="A4394:M4394"/>
    <mergeCell ref="A4395:M4395"/>
    <mergeCell ref="A4396:M4396"/>
    <mergeCell ref="A4373:M4373"/>
    <mergeCell ref="A4374:M4374"/>
    <mergeCell ref="A4375:M4375"/>
    <mergeCell ref="A4376:M4376"/>
    <mergeCell ref="A4377:M4377"/>
    <mergeCell ref="F4378:G4378"/>
    <mergeCell ref="A4356:M4356"/>
    <mergeCell ref="A4357:M4357"/>
    <mergeCell ref="A4358:M4358"/>
    <mergeCell ref="F4359:G4359"/>
    <mergeCell ref="F4360:G4360"/>
    <mergeCell ref="C4366:C4368"/>
    <mergeCell ref="E4366:E4368"/>
    <mergeCell ref="M4366:M4367"/>
    <mergeCell ref="A4336:M4336"/>
    <mergeCell ref="F4337:G4337"/>
    <mergeCell ref="F4338:G4338"/>
    <mergeCell ref="E4341:E4342"/>
    <mergeCell ref="A4354:M4354"/>
    <mergeCell ref="A4355:M4355"/>
    <mergeCell ref="F4314:G4314"/>
    <mergeCell ref="F4315:G4315"/>
    <mergeCell ref="A4332:M4332"/>
    <mergeCell ref="A4333:M4333"/>
    <mergeCell ref="A4334:M4334"/>
    <mergeCell ref="A4335:M4335"/>
    <mergeCell ref="F4297:G4297"/>
    <mergeCell ref="A4309:M4309"/>
    <mergeCell ref="A4310:M4310"/>
    <mergeCell ref="A4311:M4311"/>
    <mergeCell ref="A4312:M4312"/>
    <mergeCell ref="A4313:M4313"/>
    <mergeCell ref="A4291:M4291"/>
    <mergeCell ref="A4292:M4292"/>
    <mergeCell ref="A4293:M4293"/>
    <mergeCell ref="A4294:M4294"/>
    <mergeCell ref="A4295:M4295"/>
    <mergeCell ref="F4296:G4296"/>
    <mergeCell ref="A4276:M4276"/>
    <mergeCell ref="A4277:M4277"/>
    <mergeCell ref="A4278:M4278"/>
    <mergeCell ref="A4279:M4279"/>
    <mergeCell ref="F4280:G4280"/>
    <mergeCell ref="F4281:G4281"/>
    <mergeCell ref="A4259:M4259"/>
    <mergeCell ref="A4260:M4260"/>
    <mergeCell ref="A4261:M4261"/>
    <mergeCell ref="F4262:G4262"/>
    <mergeCell ref="F4263:G4263"/>
    <mergeCell ref="A4275:M4275"/>
    <mergeCell ref="A4243:M4243"/>
    <mergeCell ref="A4244:M4244"/>
    <mergeCell ref="F4245:G4245"/>
    <mergeCell ref="F4246:G4246"/>
    <mergeCell ref="A4257:M4257"/>
    <mergeCell ref="A4258:M4258"/>
    <mergeCell ref="A4211:M4211"/>
    <mergeCell ref="F4212:G4212"/>
    <mergeCell ref="F4213:G4213"/>
    <mergeCell ref="A4240:M4240"/>
    <mergeCell ref="A4241:M4241"/>
    <mergeCell ref="A4242:M4242"/>
    <mergeCell ref="F4196:G4196"/>
    <mergeCell ref="F4197:G4197"/>
    <mergeCell ref="A4207:M4207"/>
    <mergeCell ref="A4208:M4208"/>
    <mergeCell ref="A4209:M4209"/>
    <mergeCell ref="A4210:M4210"/>
    <mergeCell ref="F4169:G4169"/>
    <mergeCell ref="A4191:M4191"/>
    <mergeCell ref="A4192:M4192"/>
    <mergeCell ref="A4193:M4193"/>
    <mergeCell ref="A4194:M4194"/>
    <mergeCell ref="A4195:M4195"/>
    <mergeCell ref="A4163:M4163"/>
    <mergeCell ref="A4164:M4164"/>
    <mergeCell ref="A4165:M4165"/>
    <mergeCell ref="A4166:M4166"/>
    <mergeCell ref="A4167:M4167"/>
    <mergeCell ref="F4168:G4168"/>
    <mergeCell ref="A4148:M4148"/>
    <mergeCell ref="A4149:M4149"/>
    <mergeCell ref="A4150:M4150"/>
    <mergeCell ref="A4151:M4151"/>
    <mergeCell ref="F4152:G4152"/>
    <mergeCell ref="F4153:G4153"/>
    <mergeCell ref="A4118:M4118"/>
    <mergeCell ref="A4119:M4119"/>
    <mergeCell ref="A4120:M4120"/>
    <mergeCell ref="F4121:G4121"/>
    <mergeCell ref="F4122:G4122"/>
    <mergeCell ref="A4147:M4147"/>
    <mergeCell ref="A4103:M4103"/>
    <mergeCell ref="A4104:M4104"/>
    <mergeCell ref="F4105:G4105"/>
    <mergeCell ref="F4106:G4106"/>
    <mergeCell ref="A4116:M4116"/>
    <mergeCell ref="A4117:M4117"/>
    <mergeCell ref="A4087:M4087"/>
    <mergeCell ref="F4088:G4088"/>
    <mergeCell ref="F4089:G4089"/>
    <mergeCell ref="A4100:M4100"/>
    <mergeCell ref="A4101:M4101"/>
    <mergeCell ref="A4102:M4102"/>
    <mergeCell ref="F4057:G4057"/>
    <mergeCell ref="F4058:G4058"/>
    <mergeCell ref="A4083:M4083"/>
    <mergeCell ref="A4084:M4084"/>
    <mergeCell ref="A4085:M4085"/>
    <mergeCell ref="A4086:M4086"/>
    <mergeCell ref="F4045:G4045"/>
    <mergeCell ref="A4052:M4052"/>
    <mergeCell ref="A4053:M4053"/>
    <mergeCell ref="A4054:M4054"/>
    <mergeCell ref="A4055:M4055"/>
    <mergeCell ref="A4056:M4056"/>
    <mergeCell ref="A4039:M4039"/>
    <mergeCell ref="A4040:M4040"/>
    <mergeCell ref="A4041:M4041"/>
    <mergeCell ref="A4042:M4042"/>
    <mergeCell ref="A4043:M4043"/>
    <mergeCell ref="F4044:G4044"/>
    <mergeCell ref="A4023:M4023"/>
    <mergeCell ref="A4024:M4024"/>
    <mergeCell ref="A4025:M4025"/>
    <mergeCell ref="A4026:M4026"/>
    <mergeCell ref="F4027:G4027"/>
    <mergeCell ref="F4028:G4028"/>
    <mergeCell ref="A4006:M4006"/>
    <mergeCell ref="A4007:M4007"/>
    <mergeCell ref="A4008:M4008"/>
    <mergeCell ref="F4009:G4009"/>
    <mergeCell ref="F4010:G4010"/>
    <mergeCell ref="A4022:M4022"/>
    <mergeCell ref="A3991:M3991"/>
    <mergeCell ref="A3992:M3992"/>
    <mergeCell ref="F3993:G3993"/>
    <mergeCell ref="F3994:G3994"/>
    <mergeCell ref="A4004:M4004"/>
    <mergeCell ref="A4005:M4005"/>
    <mergeCell ref="A3978:M3978"/>
    <mergeCell ref="F3979:G3979"/>
    <mergeCell ref="F3980:G3980"/>
    <mergeCell ref="A3988:M3988"/>
    <mergeCell ref="A3989:M3989"/>
    <mergeCell ref="A3990:M3990"/>
    <mergeCell ref="F3963:G3963"/>
    <mergeCell ref="F3964:G3964"/>
    <mergeCell ref="A3974:M3974"/>
    <mergeCell ref="A3975:M3975"/>
    <mergeCell ref="A3976:M3976"/>
    <mergeCell ref="A3977:M3977"/>
    <mergeCell ref="F3946:G3946"/>
    <mergeCell ref="A3958:M3958"/>
    <mergeCell ref="A3959:M3959"/>
    <mergeCell ref="A3960:M3960"/>
    <mergeCell ref="A3961:M3961"/>
    <mergeCell ref="A3962:M3962"/>
    <mergeCell ref="A3940:M3940"/>
    <mergeCell ref="A3941:M3941"/>
    <mergeCell ref="A3942:M3942"/>
    <mergeCell ref="A3943:M3943"/>
    <mergeCell ref="A3944:M3944"/>
    <mergeCell ref="F3945:G3945"/>
    <mergeCell ref="A3923:M3923"/>
    <mergeCell ref="A3924:M3924"/>
    <mergeCell ref="A3925:M3925"/>
    <mergeCell ref="A3926:M3926"/>
    <mergeCell ref="F3927:G3927"/>
    <mergeCell ref="F3928:G3928"/>
    <mergeCell ref="A3910:M3910"/>
    <mergeCell ref="A3911:M3911"/>
    <mergeCell ref="A3912:M3912"/>
    <mergeCell ref="F3913:G3913"/>
    <mergeCell ref="F3914:G3914"/>
    <mergeCell ref="A3922:M3922"/>
    <mergeCell ref="A3898:M3898"/>
    <mergeCell ref="A3899:M3899"/>
    <mergeCell ref="F3900:G3900"/>
    <mergeCell ref="F3901:G3901"/>
    <mergeCell ref="A3908:M3908"/>
    <mergeCell ref="A3909:M3909"/>
    <mergeCell ref="A3887:M3887"/>
    <mergeCell ref="F3888:G3888"/>
    <mergeCell ref="F3889:G3889"/>
    <mergeCell ref="A3895:M3895"/>
    <mergeCell ref="A3896:M3896"/>
    <mergeCell ref="A3897:M3897"/>
    <mergeCell ref="F3874:G3874"/>
    <mergeCell ref="F3875:G3875"/>
    <mergeCell ref="A3883:M3883"/>
    <mergeCell ref="A3884:M3884"/>
    <mergeCell ref="A3885:M3885"/>
    <mergeCell ref="A3886:M3886"/>
    <mergeCell ref="F3862:G3862"/>
    <mergeCell ref="A3869:M3869"/>
    <mergeCell ref="A3870:M3870"/>
    <mergeCell ref="A3871:M3871"/>
    <mergeCell ref="A3872:M3872"/>
    <mergeCell ref="A3873:M3873"/>
    <mergeCell ref="A3856:M3856"/>
    <mergeCell ref="A3857:M3857"/>
    <mergeCell ref="A3858:M3858"/>
    <mergeCell ref="A3859:M3859"/>
    <mergeCell ref="A3860:M3860"/>
    <mergeCell ref="F3861:G3861"/>
    <mergeCell ref="A3844:M3844"/>
    <mergeCell ref="A3845:M3845"/>
    <mergeCell ref="A3846:M3846"/>
    <mergeCell ref="A3847:M3847"/>
    <mergeCell ref="F3848:G3848"/>
    <mergeCell ref="F3849:G3849"/>
    <mergeCell ref="A3828:M3828"/>
    <mergeCell ref="A3829:M3829"/>
    <mergeCell ref="A3830:M3830"/>
    <mergeCell ref="F3831:G3831"/>
    <mergeCell ref="F3832:G3832"/>
    <mergeCell ref="A3843:M3843"/>
    <mergeCell ref="A3800:M3800"/>
    <mergeCell ref="A3801:M3801"/>
    <mergeCell ref="F3802:G3802"/>
    <mergeCell ref="F3803:G3803"/>
    <mergeCell ref="A3826:M3826"/>
    <mergeCell ref="A3827:M3827"/>
    <mergeCell ref="A3764:M3764"/>
    <mergeCell ref="F3765:G3765"/>
    <mergeCell ref="F3766:G3766"/>
    <mergeCell ref="A3797:M3797"/>
    <mergeCell ref="A3798:M3798"/>
    <mergeCell ref="A3799:M3799"/>
    <mergeCell ref="F3741:G3741"/>
    <mergeCell ref="F3742:G3742"/>
    <mergeCell ref="A3760:M3760"/>
    <mergeCell ref="A3761:M3761"/>
    <mergeCell ref="A3762:M3762"/>
    <mergeCell ref="A3763:M3763"/>
    <mergeCell ref="F3724:G3724"/>
    <mergeCell ref="A3736:M3736"/>
    <mergeCell ref="A3737:M3737"/>
    <mergeCell ref="A3738:M3738"/>
    <mergeCell ref="A3739:M3739"/>
    <mergeCell ref="A3740:M3740"/>
    <mergeCell ref="A3718:M3718"/>
    <mergeCell ref="A3719:M3719"/>
    <mergeCell ref="A3720:M3720"/>
    <mergeCell ref="A3721:M3721"/>
    <mergeCell ref="A3722:M3722"/>
    <mergeCell ref="F3723:G3723"/>
    <mergeCell ref="A3703:M3703"/>
    <mergeCell ref="A3704:M3704"/>
    <mergeCell ref="A3705:M3705"/>
    <mergeCell ref="A3706:M3706"/>
    <mergeCell ref="F3707:G3707"/>
    <mergeCell ref="F3708:G3708"/>
    <mergeCell ref="A3685:M3685"/>
    <mergeCell ref="A3686:M3686"/>
    <mergeCell ref="A3687:M3687"/>
    <mergeCell ref="F3688:G3688"/>
    <mergeCell ref="F3689:G3689"/>
    <mergeCell ref="A3702:M3702"/>
    <mergeCell ref="A3653:L3653"/>
    <mergeCell ref="A3654:L3654"/>
    <mergeCell ref="F3655:G3655"/>
    <mergeCell ref="F3656:G3656"/>
    <mergeCell ref="A3683:M3683"/>
    <mergeCell ref="A3684:M3684"/>
    <mergeCell ref="A3635:L3635"/>
    <mergeCell ref="F3636:G3636"/>
    <mergeCell ref="F3637:G3637"/>
    <mergeCell ref="A3650:M3650"/>
    <mergeCell ref="A3651:M3651"/>
    <mergeCell ref="A3652:L3652"/>
    <mergeCell ref="F3618:G3618"/>
    <mergeCell ref="F3619:G3619"/>
    <mergeCell ref="A3631:M3631"/>
    <mergeCell ref="A3632:M3632"/>
    <mergeCell ref="A3633:L3633"/>
    <mergeCell ref="A3634:L3634"/>
    <mergeCell ref="F3588:G3588"/>
    <mergeCell ref="A3613:M3613"/>
    <mergeCell ref="A3614:M3614"/>
    <mergeCell ref="A3615:L3615"/>
    <mergeCell ref="A3616:L3616"/>
    <mergeCell ref="A3617:L3617"/>
    <mergeCell ref="A3582:M3582"/>
    <mergeCell ref="A3583:M3583"/>
    <mergeCell ref="A3584:L3584"/>
    <mergeCell ref="A3585:L3585"/>
    <mergeCell ref="A3586:L3586"/>
    <mergeCell ref="F3587:G3587"/>
    <mergeCell ref="A3569:M3569"/>
    <mergeCell ref="A3570:L3570"/>
    <mergeCell ref="A3571:L3571"/>
    <mergeCell ref="A3572:L3572"/>
    <mergeCell ref="F3573:G3573"/>
    <mergeCell ref="F3574:G3574"/>
    <mergeCell ref="A3544:M3544"/>
    <mergeCell ref="A3545:M3545"/>
    <mergeCell ref="A3546:M3546"/>
    <mergeCell ref="F3547:G3547"/>
    <mergeCell ref="F3548:G3548"/>
    <mergeCell ref="A3568:M3568"/>
    <mergeCell ref="A3518:M3518"/>
    <mergeCell ref="A3519:M3519"/>
    <mergeCell ref="F3520:G3520"/>
    <mergeCell ref="F3521:G3521"/>
    <mergeCell ref="A3542:M3542"/>
    <mergeCell ref="A3543:M3543"/>
    <mergeCell ref="A3503:M3503"/>
    <mergeCell ref="F3504:G3504"/>
    <mergeCell ref="F3505:G3505"/>
    <mergeCell ref="A3515:M3515"/>
    <mergeCell ref="A3516:M3516"/>
    <mergeCell ref="A3517:M3517"/>
    <mergeCell ref="B3497:B3498"/>
    <mergeCell ref="C3497:C3498"/>
    <mergeCell ref="A3499:M3499"/>
    <mergeCell ref="A3500:M3500"/>
    <mergeCell ref="A3501:M3501"/>
    <mergeCell ref="A3502:M3502"/>
    <mergeCell ref="A3484:M3484"/>
    <mergeCell ref="A3485:M3485"/>
    <mergeCell ref="A3486:M3486"/>
    <mergeCell ref="A3487:M3487"/>
    <mergeCell ref="F3488:G3488"/>
    <mergeCell ref="F3489:G3489"/>
    <mergeCell ref="A3467:M3467"/>
    <mergeCell ref="A3468:M3468"/>
    <mergeCell ref="A3469:M3469"/>
    <mergeCell ref="F3470:G3470"/>
    <mergeCell ref="F3471:G3471"/>
    <mergeCell ref="A3483:M3483"/>
    <mergeCell ref="A3447:M3447"/>
    <mergeCell ref="A3448:M3448"/>
    <mergeCell ref="F3449:G3449"/>
    <mergeCell ref="F3450:G3450"/>
    <mergeCell ref="A3465:M3465"/>
    <mergeCell ref="A3466:M3466"/>
    <mergeCell ref="A3430:M3430"/>
    <mergeCell ref="F3431:G3431"/>
    <mergeCell ref="F3432:G3432"/>
    <mergeCell ref="A3444:M3444"/>
    <mergeCell ref="A3445:M3445"/>
    <mergeCell ref="A3446:M3446"/>
    <mergeCell ref="F3412:G3412"/>
    <mergeCell ref="A3416:M3416"/>
    <mergeCell ref="A3426:M3426"/>
    <mergeCell ref="A3427:M3427"/>
    <mergeCell ref="A3428:M3428"/>
    <mergeCell ref="A3429:M3429"/>
    <mergeCell ref="A3406:M3406"/>
    <mergeCell ref="A3407:M3407"/>
    <mergeCell ref="A3408:L3408"/>
    <mergeCell ref="A3409:M3409"/>
    <mergeCell ref="A3410:M3410"/>
    <mergeCell ref="F3411:G3411"/>
    <mergeCell ref="A3390:M3390"/>
    <mergeCell ref="F3391:G3391"/>
    <mergeCell ref="F3392:G3392"/>
    <mergeCell ref="A3395:M3395"/>
    <mergeCell ref="A3398:M3398"/>
    <mergeCell ref="A3402:M3402"/>
    <mergeCell ref="F3376:G3376"/>
    <mergeCell ref="F3377:G3377"/>
    <mergeCell ref="A3386:M3386"/>
    <mergeCell ref="A3387:M3387"/>
    <mergeCell ref="A3388:L3388"/>
    <mergeCell ref="A3389:M3389"/>
    <mergeCell ref="F3361:G3361"/>
    <mergeCell ref="A3371:M3371"/>
    <mergeCell ref="A3372:M3372"/>
    <mergeCell ref="A3373:L3373"/>
    <mergeCell ref="A3374:M3374"/>
    <mergeCell ref="A3375:M3375"/>
    <mergeCell ref="A3355:M3355"/>
    <mergeCell ref="A3356:M3356"/>
    <mergeCell ref="A3357:L3357"/>
    <mergeCell ref="A3358:M3358"/>
    <mergeCell ref="A3359:M3359"/>
    <mergeCell ref="F3360:G3360"/>
    <mergeCell ref="A3338:M3338"/>
    <mergeCell ref="A3339:L3339"/>
    <mergeCell ref="A3340:M3340"/>
    <mergeCell ref="A3341:M3341"/>
    <mergeCell ref="F3342:G3342"/>
    <mergeCell ref="F3343:G3343"/>
    <mergeCell ref="A3325:L3325"/>
    <mergeCell ref="A3326:M3326"/>
    <mergeCell ref="A3327:M3327"/>
    <mergeCell ref="F3328:G3328"/>
    <mergeCell ref="F3329:G3329"/>
    <mergeCell ref="A3337:M3337"/>
    <mergeCell ref="A3289:M3289"/>
    <mergeCell ref="A3290:M3290"/>
    <mergeCell ref="F3294:G3294"/>
    <mergeCell ref="F3295:G3295"/>
    <mergeCell ref="A3323:M3323"/>
    <mergeCell ref="A3324:M3324"/>
    <mergeCell ref="F3259:G3259"/>
    <mergeCell ref="F3260:G3260"/>
    <mergeCell ref="A3273:M3273"/>
    <mergeCell ref="A3274:M3274"/>
    <mergeCell ref="F3278:G3278"/>
    <mergeCell ref="F3279:G3279"/>
    <mergeCell ref="A3240:M3240"/>
    <mergeCell ref="A3241:M3241"/>
    <mergeCell ref="F3245:G3245"/>
    <mergeCell ref="F3246:G3246"/>
    <mergeCell ref="A3254:M3254"/>
    <mergeCell ref="A3255:M3255"/>
    <mergeCell ref="F3210:G3210"/>
    <mergeCell ref="F3211:G3211"/>
    <mergeCell ref="A3219:M3219"/>
    <mergeCell ref="A3220:M3220"/>
    <mergeCell ref="F3224:G3224"/>
    <mergeCell ref="F3225:G3225"/>
    <mergeCell ref="A3177:M3177"/>
    <mergeCell ref="A3178:M3178"/>
    <mergeCell ref="F3182:G3182"/>
    <mergeCell ref="F3183:G3183"/>
    <mergeCell ref="A3205:M3205"/>
    <mergeCell ref="A3206:M3206"/>
    <mergeCell ref="F3122:G3122"/>
    <mergeCell ref="B3125:B3126"/>
    <mergeCell ref="A3134:M3134"/>
    <mergeCell ref="A3135:M3135"/>
    <mergeCell ref="F3139:G3139"/>
    <mergeCell ref="F3140:G3140"/>
    <mergeCell ref="A3099:M3099"/>
    <mergeCell ref="F3102:G3102"/>
    <mergeCell ref="F3103:G3103"/>
    <mergeCell ref="A3116:M3116"/>
    <mergeCell ref="A3117:M3117"/>
    <mergeCell ref="F3121:G3121"/>
    <mergeCell ref="A3086:M3086"/>
    <mergeCell ref="A3087:M3087"/>
    <mergeCell ref="F3090:G3090"/>
    <mergeCell ref="F3091:G3091"/>
    <mergeCell ref="A3097:M3097"/>
    <mergeCell ref="A3098:M3098"/>
    <mergeCell ref="A3073:M3073"/>
    <mergeCell ref="A3074:M3074"/>
    <mergeCell ref="A3075:M3075"/>
    <mergeCell ref="F3078:G3078"/>
    <mergeCell ref="F3079:G3079"/>
    <mergeCell ref="A3085:M3085"/>
    <mergeCell ref="F3038:G3038"/>
    <mergeCell ref="A3049:M3049"/>
    <mergeCell ref="A3050:M3050"/>
    <mergeCell ref="A3051:M3051"/>
    <mergeCell ref="F3054:G3054"/>
    <mergeCell ref="F3055:G3055"/>
    <mergeCell ref="F3022:G3022"/>
    <mergeCell ref="F3023:G3023"/>
    <mergeCell ref="A3032:M3032"/>
    <mergeCell ref="A3033:M3033"/>
    <mergeCell ref="A3034:M3034"/>
    <mergeCell ref="F3037:G3037"/>
    <mergeCell ref="A3000:M3000"/>
    <mergeCell ref="F3003:G3003"/>
    <mergeCell ref="F3004:G3004"/>
    <mergeCell ref="A3017:M3017"/>
    <mergeCell ref="A3018:M3018"/>
    <mergeCell ref="A3019:M3019"/>
    <mergeCell ref="A2981:M2981"/>
    <mergeCell ref="A2982:M2982"/>
    <mergeCell ref="F2985:G2985"/>
    <mergeCell ref="F2986:G2986"/>
    <mergeCell ref="A2998:M2998"/>
    <mergeCell ref="A2999:M2999"/>
    <mergeCell ref="A2963:M2963"/>
    <mergeCell ref="A2964:M2964"/>
    <mergeCell ref="A2965:M2965"/>
    <mergeCell ref="F2966:G2966"/>
    <mergeCell ref="F2967:G2967"/>
    <mergeCell ref="A2980:M2980"/>
    <mergeCell ref="A2949:M2949"/>
    <mergeCell ref="A2950:M2950"/>
    <mergeCell ref="F2951:G2951"/>
    <mergeCell ref="F2952:G2952"/>
    <mergeCell ref="A2961:M2961"/>
    <mergeCell ref="A2962:M2962"/>
    <mergeCell ref="A2931:M2931"/>
    <mergeCell ref="F2932:G2932"/>
    <mergeCell ref="F2933:G2933"/>
    <mergeCell ref="A2946:M2946"/>
    <mergeCell ref="A2947:M2947"/>
    <mergeCell ref="A2948:M2948"/>
    <mergeCell ref="F2914:G2914"/>
    <mergeCell ref="F2915:G2915"/>
    <mergeCell ref="A2927:M2927"/>
    <mergeCell ref="A2928:M2928"/>
    <mergeCell ref="A2929:M2929"/>
    <mergeCell ref="A2930:M2930"/>
    <mergeCell ref="F2897:G2897"/>
    <mergeCell ref="A2909:M2909"/>
    <mergeCell ref="A2910:M2910"/>
    <mergeCell ref="A2911:M2911"/>
    <mergeCell ref="A2912:M2912"/>
    <mergeCell ref="A2913:M2913"/>
    <mergeCell ref="A2891:M2891"/>
    <mergeCell ref="A2892:M2892"/>
    <mergeCell ref="A2893:M2893"/>
    <mergeCell ref="A2894:M2894"/>
    <mergeCell ref="A2895:M2895"/>
    <mergeCell ref="F2896:G2896"/>
    <mergeCell ref="A2876:M2876"/>
    <mergeCell ref="A2877:M2877"/>
    <mergeCell ref="A2878:M2878"/>
    <mergeCell ref="F2879:G2879"/>
    <mergeCell ref="F2880:G2880"/>
    <mergeCell ref="A2886:A2887"/>
    <mergeCell ref="B2886:B2887"/>
    <mergeCell ref="A2859:M2859"/>
    <mergeCell ref="A2860:M2860"/>
    <mergeCell ref="F2861:G2861"/>
    <mergeCell ref="F2862:G2862"/>
    <mergeCell ref="A2874:M2874"/>
    <mergeCell ref="A2875:M2875"/>
    <mergeCell ref="A2840:M2840"/>
    <mergeCell ref="F2841:G2841"/>
    <mergeCell ref="F2842:G2842"/>
    <mergeCell ref="A2856:M2856"/>
    <mergeCell ref="A2857:M2857"/>
    <mergeCell ref="A2858:M2858"/>
    <mergeCell ref="F2822:G2822"/>
    <mergeCell ref="F2823:G2823"/>
    <mergeCell ref="A2836:M2836"/>
    <mergeCell ref="A2837:M2837"/>
    <mergeCell ref="A2838:M2838"/>
    <mergeCell ref="A2839:M2839"/>
    <mergeCell ref="F2805:G2805"/>
    <mergeCell ref="A2817:M2817"/>
    <mergeCell ref="A2818:M2818"/>
    <mergeCell ref="A2819:M2819"/>
    <mergeCell ref="A2820:M2820"/>
    <mergeCell ref="A2821:M2821"/>
    <mergeCell ref="F2788:G2788"/>
    <mergeCell ref="A2799:M2799"/>
    <mergeCell ref="A2800:M2800"/>
    <mergeCell ref="A2801:L2801"/>
    <mergeCell ref="A2803:M2803"/>
    <mergeCell ref="F2804:G2804"/>
    <mergeCell ref="F2773:G2773"/>
    <mergeCell ref="A2782:M2782"/>
    <mergeCell ref="A2783:M2783"/>
    <mergeCell ref="A2784:L2784"/>
    <mergeCell ref="A2786:M2786"/>
    <mergeCell ref="F2787:G2787"/>
    <mergeCell ref="F2758:G2758"/>
    <mergeCell ref="A2767:M2767"/>
    <mergeCell ref="A2768:M2768"/>
    <mergeCell ref="A2769:L2769"/>
    <mergeCell ref="A2771:M2771"/>
    <mergeCell ref="F2772:G2772"/>
    <mergeCell ref="F2720:G2720"/>
    <mergeCell ref="A2752:M2752"/>
    <mergeCell ref="A2753:M2753"/>
    <mergeCell ref="A2754:L2754"/>
    <mergeCell ref="A2756:M2756"/>
    <mergeCell ref="F2757:G2757"/>
    <mergeCell ref="F2703:G2703"/>
    <mergeCell ref="A2714:M2714"/>
    <mergeCell ref="A2715:M2715"/>
    <mergeCell ref="A2716:L2716"/>
    <mergeCell ref="A2718:M2718"/>
    <mergeCell ref="F2719:G2719"/>
    <mergeCell ref="F2692:G2692"/>
    <mergeCell ref="A2697:M2697"/>
    <mergeCell ref="A2698:M2698"/>
    <mergeCell ref="A2699:L2699"/>
    <mergeCell ref="A2701:M2701"/>
    <mergeCell ref="F2702:G2702"/>
    <mergeCell ref="F2661:G2661"/>
    <mergeCell ref="A2686:M2686"/>
    <mergeCell ref="A2687:M2687"/>
    <mergeCell ref="A2688:L2688"/>
    <mergeCell ref="A2690:M2690"/>
    <mergeCell ref="F2691:G2691"/>
    <mergeCell ref="A2655:M2655"/>
    <mergeCell ref="A2656:M2656"/>
    <mergeCell ref="A2657:M2657"/>
    <mergeCell ref="A2658:M2658"/>
    <mergeCell ref="A2659:M2659"/>
    <mergeCell ref="F2660:G2660"/>
    <mergeCell ref="A2635:L2635"/>
    <mergeCell ref="A2637:M2637"/>
    <mergeCell ref="F2638:G2638"/>
    <mergeCell ref="F2639:G2639"/>
    <mergeCell ref="A2609:M2609"/>
    <mergeCell ref="A2610:M2610"/>
    <mergeCell ref="A2611:M2611"/>
    <mergeCell ref="F2612:G2612"/>
    <mergeCell ref="F2613:G2613"/>
    <mergeCell ref="C2616:C2618"/>
    <mergeCell ref="E2616:E2618"/>
    <mergeCell ref="A2578:L2578"/>
    <mergeCell ref="A2579:L2579"/>
    <mergeCell ref="F2580:G2580"/>
    <mergeCell ref="F2581:G2581"/>
    <mergeCell ref="A2607:M2607"/>
    <mergeCell ref="A2608:M2608"/>
    <mergeCell ref="A2575:M2575"/>
    <mergeCell ref="A2576:M2576"/>
    <mergeCell ref="A2577:L2577"/>
    <mergeCell ref="F2538:G2538"/>
    <mergeCell ref="F2539:G2539"/>
    <mergeCell ref="A2558:M2558"/>
    <mergeCell ref="A2559:M2559"/>
    <mergeCell ref="A2560:L2560"/>
    <mergeCell ref="A2561:L2561"/>
    <mergeCell ref="F2522:G2522"/>
    <mergeCell ref="A2533:M2533"/>
    <mergeCell ref="A2534:M2534"/>
    <mergeCell ref="A2535:M2535"/>
    <mergeCell ref="A2536:M2536"/>
    <mergeCell ref="A2537:M2537"/>
    <mergeCell ref="A2633:M2633"/>
    <mergeCell ref="A2634:M2634"/>
    <mergeCell ref="A2520:M2520"/>
    <mergeCell ref="F2521:G2521"/>
    <mergeCell ref="A2483:M2483"/>
    <mergeCell ref="A2484:M2484"/>
    <mergeCell ref="A2485:M2485"/>
    <mergeCell ref="A2487:M2487"/>
    <mergeCell ref="F2488:G2488"/>
    <mergeCell ref="F2489:G2489"/>
    <mergeCell ref="A2468:M2468"/>
    <mergeCell ref="A2469:M2469"/>
    <mergeCell ref="A2470:M2470"/>
    <mergeCell ref="A2472:M2472"/>
    <mergeCell ref="F2473:G2473"/>
    <mergeCell ref="F2474:G2474"/>
    <mergeCell ref="A2562:L2562"/>
    <mergeCell ref="F2563:G2563"/>
    <mergeCell ref="F2564:G2564"/>
    <mergeCell ref="F2459:G2459"/>
    <mergeCell ref="A2434:M2434"/>
    <mergeCell ref="A2435:M2435"/>
    <mergeCell ref="A2436:M2436"/>
    <mergeCell ref="A2438:M2438"/>
    <mergeCell ref="F2439:G2439"/>
    <mergeCell ref="F2440:G2440"/>
    <mergeCell ref="A2421:M2421"/>
    <mergeCell ref="A2422:M2422"/>
    <mergeCell ref="A2423:M2423"/>
    <mergeCell ref="A2425:M2425"/>
    <mergeCell ref="F2426:G2426"/>
    <mergeCell ref="F2427:G2427"/>
    <mergeCell ref="A2516:M2516"/>
    <mergeCell ref="A2517:M2517"/>
    <mergeCell ref="A2518:M2518"/>
    <mergeCell ref="A2519:M2519"/>
    <mergeCell ref="A2408:M2408"/>
    <mergeCell ref="A2409:M2409"/>
    <mergeCell ref="A2410:M2410"/>
    <mergeCell ref="A2412:M2412"/>
    <mergeCell ref="F2413:G2413"/>
    <mergeCell ref="F2414:G2414"/>
    <mergeCell ref="A2393:M2393"/>
    <mergeCell ref="A2394:M2394"/>
    <mergeCell ref="A2395:M2395"/>
    <mergeCell ref="A2397:M2397"/>
    <mergeCell ref="F2398:G2398"/>
    <mergeCell ref="F2399:G2399"/>
    <mergeCell ref="A2453:M2453"/>
    <mergeCell ref="A2454:M2454"/>
    <mergeCell ref="A2455:M2455"/>
    <mergeCell ref="A2457:M2457"/>
    <mergeCell ref="F2458:G2458"/>
  </mergeCells>
  <pageMargins left="0.1" right="0.1" top="0.1" bottom="0.1" header="0.25" footer="0.28999999999999998"/>
  <pageSetup paperSize="9" orientation="landscape" r:id="rId1"/>
  <headerFooter alignWithMargins="0">
    <oddHeader>&amp;RENUGU STATE BUDGET 2013</oddHeader>
    <oddFooter>Page &amp;P</oddFooter>
  </headerFooter>
  <drawing r:id="rId2"/>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L95"/>
  <sheetViews>
    <sheetView topLeftCell="B82" workbookViewId="0">
      <selection activeCell="F92" sqref="F92"/>
    </sheetView>
  </sheetViews>
  <sheetFormatPr defaultRowHeight="12.75"/>
  <cols>
    <col min="2" max="2" width="6.7109375" customWidth="1"/>
    <col min="3" max="3" width="51.7109375" customWidth="1"/>
    <col min="4" max="4" width="16.42578125" customWidth="1"/>
    <col min="5" max="5" width="6.42578125" customWidth="1"/>
    <col min="6" max="6" width="16.42578125" customWidth="1"/>
    <col min="7" max="7" width="6.7109375" customWidth="1"/>
    <col min="8" max="8" width="16.42578125" customWidth="1"/>
    <col min="9" max="9" width="6.7109375" customWidth="1"/>
    <col min="10" max="10" width="16.42578125" customWidth="1"/>
    <col min="11" max="12" width="16.5703125" bestFit="1" customWidth="1"/>
  </cols>
  <sheetData>
    <row r="1" spans="2:12">
      <c r="B1" s="17"/>
      <c r="C1" s="17"/>
      <c r="D1" s="17"/>
      <c r="E1" s="17"/>
      <c r="F1" s="17"/>
      <c r="G1" s="17"/>
      <c r="H1" s="17"/>
      <c r="I1" s="17"/>
      <c r="J1" s="18"/>
      <c r="K1" s="18"/>
    </row>
    <row r="2" spans="2:12" ht="18">
      <c r="B2" s="17"/>
      <c r="C2" s="19"/>
      <c r="D2" s="17"/>
      <c r="E2" s="17"/>
      <c r="F2" s="17"/>
      <c r="G2" s="17"/>
      <c r="H2" s="17"/>
      <c r="I2" s="17"/>
      <c r="J2" s="18"/>
      <c r="K2" s="18"/>
    </row>
    <row r="3" spans="2:12">
      <c r="B3" s="17"/>
      <c r="C3" s="17"/>
      <c r="D3" s="17"/>
      <c r="E3" s="17"/>
      <c r="F3" s="17"/>
      <c r="G3" s="17"/>
      <c r="H3" s="17"/>
      <c r="I3" s="17"/>
      <c r="J3" s="18"/>
      <c r="K3" s="18"/>
    </row>
    <row r="4" spans="2:12" ht="15.75">
      <c r="B4" s="17"/>
      <c r="C4" s="20"/>
      <c r="D4" s="17"/>
      <c r="E4" s="17"/>
      <c r="F4" s="17"/>
      <c r="G4" s="17"/>
      <c r="H4" s="17"/>
      <c r="I4" s="17"/>
      <c r="J4" s="18"/>
      <c r="K4" s="18"/>
    </row>
    <row r="5" spans="2:12">
      <c r="B5" s="17"/>
      <c r="C5" s="17"/>
      <c r="D5" s="17"/>
      <c r="E5" s="17"/>
      <c r="F5" s="17"/>
      <c r="G5" s="17"/>
      <c r="H5" s="17"/>
      <c r="I5" s="17"/>
      <c r="J5" s="18"/>
      <c r="K5" s="18"/>
    </row>
    <row r="6" spans="2:12" ht="15.75">
      <c r="B6" s="21"/>
      <c r="C6" s="21"/>
      <c r="D6" s="1579"/>
      <c r="E6" s="1579"/>
      <c r="F6" s="434"/>
      <c r="G6" s="434"/>
      <c r="H6" s="1579"/>
      <c r="I6" s="1579"/>
      <c r="J6" s="18"/>
      <c r="K6" s="18"/>
    </row>
    <row r="7" spans="2:12" ht="15.75">
      <c r="B7" s="21"/>
      <c r="C7" s="21"/>
      <c r="D7" s="21"/>
      <c r="E7" s="21"/>
      <c r="F7" s="434"/>
      <c r="G7" s="434"/>
      <c r="H7" s="22"/>
      <c r="I7" s="22"/>
      <c r="J7" s="18"/>
      <c r="K7" s="18"/>
      <c r="L7" s="23"/>
    </row>
    <row r="8" spans="2:12" ht="15.75">
      <c r="B8" s="20"/>
      <c r="C8" s="20"/>
      <c r="D8" s="17"/>
      <c r="E8" s="17"/>
      <c r="F8" s="17"/>
      <c r="G8" s="17"/>
      <c r="H8" s="17"/>
      <c r="I8" s="17"/>
      <c r="J8" s="18"/>
      <c r="K8" s="18"/>
    </row>
    <row r="9" spans="2:12">
      <c r="B9" s="17"/>
      <c r="C9" s="17"/>
      <c r="D9" s="24"/>
      <c r="E9" s="25"/>
      <c r="F9" s="25"/>
      <c r="G9" s="25"/>
      <c r="H9" s="24"/>
      <c r="I9" s="25"/>
      <c r="J9" s="18"/>
      <c r="K9" s="18"/>
    </row>
    <row r="10" spans="2:12">
      <c r="B10" s="17"/>
      <c r="C10" s="17"/>
      <c r="D10" s="24"/>
      <c r="E10" s="17"/>
      <c r="F10" s="17"/>
      <c r="G10" s="17"/>
      <c r="H10" s="24"/>
      <c r="I10" s="17"/>
      <c r="J10" s="18"/>
      <c r="K10" s="18"/>
    </row>
    <row r="11" spans="2:12">
      <c r="B11" s="17"/>
      <c r="C11" s="17"/>
      <c r="D11" s="24"/>
      <c r="E11" s="17"/>
      <c r="F11" s="17"/>
      <c r="G11" s="17"/>
      <c r="H11" s="24"/>
      <c r="I11" s="17"/>
      <c r="J11" s="18"/>
      <c r="K11" s="18"/>
    </row>
    <row r="12" spans="2:12">
      <c r="B12" s="17"/>
      <c r="C12" s="17"/>
      <c r="D12" s="24"/>
      <c r="E12" s="17"/>
      <c r="F12" s="17"/>
      <c r="G12" s="17"/>
      <c r="H12" s="24"/>
      <c r="I12" s="17"/>
      <c r="J12" s="18"/>
      <c r="K12" s="18"/>
    </row>
    <row r="13" spans="2:12">
      <c r="B13" s="17"/>
      <c r="C13" s="17"/>
      <c r="D13" s="24"/>
      <c r="E13" s="17"/>
      <c r="F13" s="17"/>
      <c r="G13" s="17"/>
      <c r="H13" s="24"/>
      <c r="I13" s="17"/>
      <c r="J13" s="18"/>
      <c r="K13" s="18"/>
    </row>
    <row r="14" spans="2:12">
      <c r="B14" s="17"/>
      <c r="C14" s="26"/>
      <c r="D14" s="27"/>
      <c r="E14" s="26"/>
      <c r="F14" s="26"/>
      <c r="G14" s="26"/>
      <c r="H14" s="27"/>
      <c r="I14" s="26"/>
      <c r="J14" s="18"/>
      <c r="K14" s="18"/>
    </row>
    <row r="15" spans="2:12">
      <c r="B15" s="17"/>
      <c r="C15" s="17"/>
      <c r="D15" s="24"/>
      <c r="E15" s="17"/>
      <c r="F15" s="17"/>
      <c r="G15" s="17"/>
      <c r="H15" s="24"/>
      <c r="I15" s="17"/>
      <c r="J15" s="18"/>
      <c r="K15" s="18"/>
    </row>
    <row r="16" spans="2:12" ht="15.75">
      <c r="B16" s="20"/>
      <c r="C16" s="20"/>
      <c r="D16" s="24"/>
      <c r="E16" s="17"/>
      <c r="F16" s="17"/>
      <c r="G16" s="17"/>
      <c r="H16" s="24"/>
      <c r="I16" s="17"/>
      <c r="K16" s="18"/>
    </row>
    <row r="17" spans="2:11">
      <c r="B17" s="17"/>
      <c r="C17" s="17"/>
      <c r="D17" s="24"/>
      <c r="E17" s="17"/>
      <c r="F17" s="17"/>
      <c r="G17" s="17"/>
      <c r="H17" s="24"/>
      <c r="I17" s="17"/>
      <c r="K17" s="18"/>
    </row>
    <row r="18" spans="2:11">
      <c r="B18" s="17"/>
      <c r="C18" s="17"/>
      <c r="D18" s="24"/>
      <c r="E18" s="17"/>
      <c r="F18" s="17"/>
      <c r="G18" s="17"/>
      <c r="H18" s="24"/>
      <c r="I18" s="17"/>
      <c r="K18" s="18"/>
    </row>
    <row r="19" spans="2:11">
      <c r="B19" s="17"/>
      <c r="C19" s="17"/>
      <c r="D19" s="24"/>
      <c r="E19" s="17"/>
      <c r="F19" s="17"/>
      <c r="G19" s="17"/>
      <c r="H19" s="24"/>
      <c r="I19" s="17"/>
      <c r="J19" s="18"/>
      <c r="K19" s="23"/>
    </row>
    <row r="20" spans="2:11">
      <c r="B20" s="17"/>
      <c r="C20" s="17"/>
      <c r="D20" s="24"/>
      <c r="E20" s="17"/>
      <c r="F20" s="17"/>
      <c r="G20" s="17"/>
      <c r="H20" s="24"/>
      <c r="I20" s="17"/>
      <c r="J20" s="18"/>
    </row>
    <row r="21" spans="2:11">
      <c r="B21" s="17"/>
      <c r="C21" s="17"/>
      <c r="D21" s="24"/>
      <c r="E21" s="17"/>
      <c r="F21" s="17"/>
      <c r="G21" s="17"/>
      <c r="H21" s="24"/>
      <c r="I21" s="17"/>
      <c r="J21" s="18"/>
    </row>
    <row r="22" spans="2:11">
      <c r="B22" s="17"/>
      <c r="C22" s="28"/>
      <c r="D22" s="24"/>
      <c r="E22" s="17"/>
      <c r="F22" s="17"/>
      <c r="G22" s="17"/>
      <c r="H22" s="24"/>
      <c r="I22" s="17"/>
      <c r="J22" s="18"/>
    </row>
    <row r="23" spans="2:11">
      <c r="B23" s="17"/>
      <c r="C23" s="26"/>
      <c r="D23" s="27"/>
      <c r="E23" s="26"/>
      <c r="F23" s="26"/>
      <c r="G23" s="26"/>
      <c r="H23" s="27"/>
      <c r="I23" s="26"/>
      <c r="J23" s="18"/>
    </row>
    <row r="24" spans="2:11">
      <c r="B24" s="17"/>
      <c r="C24" s="17"/>
      <c r="D24" s="24"/>
      <c r="E24" s="17"/>
      <c r="F24" s="17"/>
      <c r="G24" s="17"/>
      <c r="H24" s="24"/>
      <c r="I24" s="17"/>
      <c r="J24" s="18"/>
    </row>
    <row r="25" spans="2:11">
      <c r="B25" s="17"/>
      <c r="C25" s="17"/>
      <c r="D25" s="24"/>
      <c r="E25" s="17"/>
      <c r="F25" s="17"/>
      <c r="G25" s="17"/>
      <c r="H25" s="24"/>
      <c r="I25" s="17"/>
    </row>
    <row r="26" spans="2:11">
      <c r="B26" s="17"/>
      <c r="C26" s="17"/>
      <c r="D26" s="24"/>
      <c r="E26" s="17"/>
      <c r="F26" s="17"/>
      <c r="G26" s="17"/>
      <c r="H26" s="24"/>
      <c r="I26" s="17"/>
    </row>
    <row r="27" spans="2:11">
      <c r="B27" s="17"/>
      <c r="C27" s="17"/>
      <c r="D27" s="24"/>
      <c r="E27" s="17"/>
      <c r="F27" s="17"/>
      <c r="G27" s="17"/>
      <c r="H27" s="24"/>
      <c r="I27" s="17"/>
    </row>
    <row r="28" spans="2:11">
      <c r="B28" s="17"/>
      <c r="C28" s="17"/>
      <c r="D28" s="24"/>
      <c r="E28" s="17"/>
      <c r="F28" s="17"/>
      <c r="G28" s="17"/>
      <c r="H28" s="24"/>
      <c r="I28" s="17"/>
    </row>
    <row r="29" spans="2:11">
      <c r="B29" s="17"/>
      <c r="C29" s="26"/>
      <c r="D29" s="27"/>
      <c r="E29" s="26"/>
      <c r="F29" s="26"/>
      <c r="G29" s="26"/>
      <c r="H29" s="27"/>
      <c r="I29" s="26"/>
    </row>
    <row r="30" spans="2:11">
      <c r="B30" s="26"/>
      <c r="C30" s="17"/>
      <c r="D30" s="24"/>
      <c r="E30" s="17"/>
      <c r="F30" s="17"/>
      <c r="G30" s="17"/>
      <c r="H30" s="24"/>
      <c r="I30" s="17"/>
    </row>
    <row r="31" spans="2:11" ht="15.75">
      <c r="B31" s="20"/>
      <c r="C31" s="17"/>
      <c r="D31" s="24"/>
      <c r="E31" s="17"/>
      <c r="F31" s="17"/>
      <c r="G31" s="17"/>
      <c r="H31" s="24"/>
      <c r="I31" s="17"/>
    </row>
    <row r="32" spans="2:11">
      <c r="B32" s="17"/>
      <c r="C32" s="17"/>
      <c r="D32" s="24"/>
      <c r="E32" s="17"/>
      <c r="F32" s="17"/>
      <c r="G32" s="17"/>
      <c r="H32" s="24"/>
      <c r="I32" s="17"/>
    </row>
    <row r="33" spans="2:9">
      <c r="B33" s="17"/>
      <c r="C33" s="26"/>
      <c r="D33" s="27"/>
      <c r="E33" s="26"/>
      <c r="F33" s="26"/>
      <c r="G33" s="26"/>
      <c r="H33" s="27"/>
      <c r="I33" s="26"/>
    </row>
    <row r="34" spans="2:9">
      <c r="B34" s="17"/>
      <c r="C34" s="17"/>
      <c r="D34" s="24"/>
      <c r="E34" s="17"/>
      <c r="F34" s="17"/>
      <c r="G34" s="17"/>
      <c r="H34" s="24"/>
      <c r="I34" s="17"/>
    </row>
    <row r="35" spans="2:9">
      <c r="B35" s="17"/>
      <c r="C35" s="17"/>
      <c r="D35" s="24"/>
      <c r="E35" s="17"/>
      <c r="F35" s="17"/>
      <c r="G35" s="17"/>
      <c r="H35" s="24"/>
      <c r="I35" s="17"/>
    </row>
    <row r="36" spans="2:9">
      <c r="B36" s="17"/>
      <c r="C36" s="17"/>
      <c r="D36" s="24"/>
      <c r="E36" s="17"/>
      <c r="F36" s="17"/>
      <c r="G36" s="17"/>
      <c r="H36" s="24"/>
      <c r="I36" s="17"/>
    </row>
    <row r="37" spans="2:9">
      <c r="B37" s="17"/>
      <c r="C37" s="17"/>
      <c r="D37" s="24"/>
      <c r="E37" s="17"/>
      <c r="F37" s="17"/>
      <c r="G37" s="17"/>
      <c r="H37" s="24"/>
      <c r="I37" s="17"/>
    </row>
    <row r="38" spans="2:9">
      <c r="B38" s="17"/>
      <c r="C38" s="17"/>
      <c r="D38" s="24"/>
      <c r="E38" s="17"/>
      <c r="F38" s="17"/>
      <c r="G38" s="17"/>
      <c r="H38" s="24"/>
      <c r="I38" s="17"/>
    </row>
    <row r="39" spans="2:9">
      <c r="B39" s="17"/>
      <c r="C39" s="17"/>
      <c r="D39" s="24"/>
      <c r="E39" s="17"/>
      <c r="F39" s="17"/>
      <c r="G39" s="17"/>
      <c r="H39" s="24"/>
      <c r="I39" s="17"/>
    </row>
    <row r="40" spans="2:9" ht="19.5" customHeight="1">
      <c r="B40" s="1583" t="s">
        <v>423</v>
      </c>
      <c r="C40" s="1583"/>
      <c r="D40" s="1583"/>
      <c r="E40" s="1583"/>
      <c r="F40" s="1583"/>
      <c r="G40" s="1583"/>
      <c r="H40" s="1583"/>
      <c r="I40" s="1583"/>
    </row>
    <row r="41" spans="2:9" ht="12.75" customHeight="1">
      <c r="B41" s="21"/>
      <c r="C41" s="21"/>
      <c r="D41" s="21"/>
      <c r="E41" s="21"/>
      <c r="F41" s="434"/>
      <c r="G41" s="434"/>
      <c r="H41" s="22"/>
      <c r="I41" s="22"/>
    </row>
    <row r="42" spans="2:9" ht="19.5" customHeight="1" thickBot="1">
      <c r="B42" s="1580" t="s">
        <v>7</v>
      </c>
      <c r="C42" s="1580"/>
      <c r="D42" s="1580"/>
      <c r="E42" s="1580"/>
      <c r="F42" s="435"/>
      <c r="G42" s="435"/>
    </row>
    <row r="43" spans="2:9" ht="41.25" customHeight="1" thickBot="1">
      <c r="B43" s="29" t="s">
        <v>8</v>
      </c>
      <c r="C43" s="29" t="s">
        <v>9</v>
      </c>
      <c r="D43" s="1581" t="s">
        <v>2</v>
      </c>
      <c r="E43" s="1582"/>
      <c r="F43" s="1584" t="s">
        <v>845</v>
      </c>
      <c r="G43" s="1585"/>
      <c r="H43" s="1581" t="s">
        <v>421</v>
      </c>
      <c r="I43" s="1582"/>
    </row>
    <row r="44" spans="2:9" ht="16.5" customHeight="1" thickBot="1">
      <c r="B44" s="30"/>
      <c r="C44" s="31"/>
      <c r="D44" s="33" t="s">
        <v>3</v>
      </c>
      <c r="E44" s="32" t="s">
        <v>1</v>
      </c>
      <c r="F44" s="33" t="s">
        <v>3</v>
      </c>
      <c r="G44" s="32" t="s">
        <v>1</v>
      </c>
      <c r="H44" s="33" t="s">
        <v>3</v>
      </c>
      <c r="I44" s="32" t="s">
        <v>1</v>
      </c>
    </row>
    <row r="45" spans="2:9" ht="15.75">
      <c r="B45" s="34" t="s">
        <v>10</v>
      </c>
      <c r="C45" s="35" t="s">
        <v>11</v>
      </c>
      <c r="D45" s="38"/>
      <c r="E45" s="36"/>
      <c r="F45" s="37"/>
      <c r="G45" s="37"/>
      <c r="H45" s="38"/>
      <c r="I45" s="36"/>
    </row>
    <row r="46" spans="2:9">
      <c r="B46" s="39"/>
      <c r="C46" s="40" t="s">
        <v>12</v>
      </c>
      <c r="D46" s="41">
        <v>8000000000</v>
      </c>
      <c r="E46" s="42">
        <f>SUM(D46/D52)*100</f>
        <v>15.09433962264151</v>
      </c>
      <c r="F46" s="441">
        <v>8000000000</v>
      </c>
      <c r="G46" s="440">
        <v>15.093999999999999</v>
      </c>
      <c r="H46" s="41">
        <v>14309922000</v>
      </c>
      <c r="I46" s="42">
        <f>SUM(H46/H52)*100</f>
        <v>22.456362154329813</v>
      </c>
    </row>
    <row r="47" spans="2:9">
      <c r="B47" s="39"/>
      <c r="C47" s="40" t="s">
        <v>13</v>
      </c>
      <c r="D47" s="41">
        <v>45000000000</v>
      </c>
      <c r="E47" s="42">
        <f>SUM(D47/D52)*100</f>
        <v>84.905660377358487</v>
      </c>
      <c r="F47" s="441">
        <v>45000000000</v>
      </c>
      <c r="G47" s="440">
        <v>84.906000000000006</v>
      </c>
      <c r="H47" s="41">
        <v>47000000000</v>
      </c>
      <c r="I47" s="42">
        <f>SUM(H47/H52)*100</f>
        <v>73.756448235951339</v>
      </c>
    </row>
    <row r="48" spans="2:9">
      <c r="B48" s="39"/>
      <c r="C48" s="40" t="s">
        <v>792</v>
      </c>
      <c r="D48" s="43">
        <v>0</v>
      </c>
      <c r="E48" s="42">
        <v>0</v>
      </c>
      <c r="F48" s="441">
        <v>0</v>
      </c>
      <c r="G48" s="440">
        <v>0</v>
      </c>
      <c r="H48" s="43">
        <v>2413320000</v>
      </c>
      <c r="I48" s="42">
        <f>SUM(H48/H52)*100</f>
        <v>3.7871896097188524</v>
      </c>
    </row>
    <row r="49" spans="2:9">
      <c r="B49" s="39"/>
      <c r="C49" s="40" t="s">
        <v>793</v>
      </c>
      <c r="D49" s="41">
        <v>0</v>
      </c>
      <c r="E49" s="44">
        <v>0</v>
      </c>
      <c r="F49" s="441">
        <v>0</v>
      </c>
      <c r="G49" s="441">
        <v>0</v>
      </c>
      <c r="H49" s="41">
        <v>0</v>
      </c>
      <c r="I49" s="44">
        <v>0</v>
      </c>
    </row>
    <row r="50" spans="2:9">
      <c r="B50" s="45"/>
      <c r="C50" s="46" t="s">
        <v>794</v>
      </c>
      <c r="D50" s="48">
        <v>0</v>
      </c>
      <c r="E50" s="47">
        <v>0</v>
      </c>
      <c r="F50" s="442">
        <v>0</v>
      </c>
      <c r="G50" s="442">
        <v>0</v>
      </c>
      <c r="H50" s="48">
        <v>0</v>
      </c>
      <c r="I50" s="47">
        <v>0</v>
      </c>
    </row>
    <row r="51" spans="2:9" ht="13.5" thickBot="1">
      <c r="B51" s="45"/>
      <c r="C51" s="46"/>
      <c r="D51" s="48"/>
      <c r="E51" s="47"/>
      <c r="F51" s="442"/>
      <c r="G51" s="442"/>
      <c r="H51" s="48"/>
      <c r="I51" s="47"/>
    </row>
    <row r="52" spans="2:9" ht="17.25" customHeight="1" thickBot="1">
      <c r="B52" s="49"/>
      <c r="C52" s="50" t="s">
        <v>15</v>
      </c>
      <c r="D52" s="405">
        <f t="shared" ref="D52:I52" si="0">SUM(D46:D51)</f>
        <v>53000000000</v>
      </c>
      <c r="E52" s="51">
        <f t="shared" si="0"/>
        <v>100</v>
      </c>
      <c r="F52" s="451">
        <f t="shared" si="0"/>
        <v>53000000000</v>
      </c>
      <c r="G52" s="51">
        <f t="shared" si="0"/>
        <v>100</v>
      </c>
      <c r="H52" s="52">
        <f t="shared" si="0"/>
        <v>63723242000</v>
      </c>
      <c r="I52" s="51">
        <f t="shared" si="0"/>
        <v>100</v>
      </c>
    </row>
    <row r="53" spans="2:9">
      <c r="B53" s="36"/>
      <c r="C53" s="37"/>
      <c r="D53" s="53"/>
      <c r="E53" s="54"/>
      <c r="F53" s="443"/>
      <c r="G53" s="443"/>
      <c r="H53" s="53"/>
      <c r="I53" s="54"/>
    </row>
    <row r="54" spans="2:9" ht="15.75">
      <c r="B54" s="55" t="s">
        <v>16</v>
      </c>
      <c r="C54" s="56" t="s">
        <v>17</v>
      </c>
      <c r="D54" s="57"/>
      <c r="E54" s="58"/>
      <c r="F54" s="444"/>
      <c r="G54" s="444"/>
      <c r="H54" s="57"/>
      <c r="I54" s="58"/>
    </row>
    <row r="55" spans="2:9">
      <c r="B55" s="39"/>
      <c r="C55" s="40" t="s">
        <v>18</v>
      </c>
      <c r="D55" s="41">
        <v>14008769819</v>
      </c>
      <c r="E55" s="58"/>
      <c r="F55" s="449">
        <v>14249389910</v>
      </c>
      <c r="G55" s="444">
        <v>26.89</v>
      </c>
      <c r="H55" s="41">
        <v>18709983310</v>
      </c>
      <c r="I55" s="58"/>
    </row>
    <row r="56" spans="2:9">
      <c r="B56" s="39"/>
      <c r="C56" s="40" t="s">
        <v>19</v>
      </c>
      <c r="D56" s="41">
        <v>9300000000</v>
      </c>
      <c r="E56" s="58"/>
      <c r="F56" s="449"/>
      <c r="G56" s="444"/>
      <c r="H56" s="41">
        <v>0</v>
      </c>
      <c r="I56" s="58"/>
    </row>
    <row r="57" spans="2:9">
      <c r="B57" s="40"/>
      <c r="C57" s="40" t="s">
        <v>795</v>
      </c>
      <c r="D57" s="41">
        <v>100000000</v>
      </c>
      <c r="E57" s="58"/>
      <c r="F57" s="449"/>
      <c r="G57" s="444"/>
      <c r="H57" s="41">
        <v>0</v>
      </c>
      <c r="I57" s="58"/>
    </row>
    <row r="58" spans="2:9" ht="13.5" thickBot="1">
      <c r="B58" s="46"/>
      <c r="C58" s="59" t="s">
        <v>796</v>
      </c>
      <c r="D58" s="48">
        <v>9000000000</v>
      </c>
      <c r="E58" s="60"/>
      <c r="F58" s="450">
        <v>6048797669</v>
      </c>
      <c r="G58" s="59">
        <v>11.41</v>
      </c>
      <c r="H58" s="48">
        <v>10000000000</v>
      </c>
      <c r="I58" s="60"/>
    </row>
    <row r="59" spans="2:9" ht="18.75" customHeight="1" thickBot="1">
      <c r="B59" s="49"/>
      <c r="C59" s="50" t="s">
        <v>20</v>
      </c>
      <c r="D59" s="405">
        <f>SUM(D55:D58)</f>
        <v>32408769819</v>
      </c>
      <c r="E59" s="61">
        <f>SUM(D59/D68)*100</f>
        <v>61.1486223</v>
      </c>
      <c r="F59" s="303">
        <f>SUM(F55:F58)</f>
        <v>20298187579</v>
      </c>
      <c r="G59" s="452">
        <f>SUM(G55:G58)</f>
        <v>38.299999999999997</v>
      </c>
      <c r="H59" s="52">
        <f>SUM(H55:H58)</f>
        <v>28709983310</v>
      </c>
      <c r="I59" s="61">
        <f>SUM(H59/H68)*100</f>
        <v>45.054178677851951</v>
      </c>
    </row>
    <row r="60" spans="2:9">
      <c r="B60" s="36"/>
      <c r="C60" s="37"/>
      <c r="D60" s="62"/>
      <c r="E60" s="63"/>
      <c r="F60" s="445"/>
      <c r="G60" s="445"/>
      <c r="H60" s="62"/>
      <c r="I60" s="275"/>
    </row>
    <row r="61" spans="2:9" ht="25.5">
      <c r="B61" s="39"/>
      <c r="C61" s="64" t="s">
        <v>21</v>
      </c>
      <c r="D61" s="41">
        <v>7908359425</v>
      </c>
      <c r="E61" s="65">
        <f>SUM(D61/D68)*100</f>
        <v>14.921432877358489</v>
      </c>
      <c r="F61" s="449">
        <v>7374480699</v>
      </c>
      <c r="G61" s="446">
        <v>13.91</v>
      </c>
      <c r="H61" s="41">
        <v>11034599982</v>
      </c>
      <c r="I61" s="274">
        <f>SUM(H61/H68)*100</f>
        <v>17.316444731421544</v>
      </c>
    </row>
    <row r="62" spans="2:9">
      <c r="B62" s="39"/>
      <c r="C62" s="40" t="s">
        <v>22</v>
      </c>
      <c r="D62" s="41">
        <v>4000000000</v>
      </c>
      <c r="E62" s="65">
        <f>SUM(D62/D68)*100</f>
        <v>7.5471698113207548</v>
      </c>
      <c r="F62" s="449">
        <v>3815910878</v>
      </c>
      <c r="G62" s="446">
        <v>7.2</v>
      </c>
      <c r="H62" s="41">
        <v>6189581839</v>
      </c>
      <c r="I62" s="274">
        <f>SUM(H62/H68)*100</f>
        <v>9.7132249470295307</v>
      </c>
    </row>
    <row r="63" spans="2:9" ht="13.5" thickBot="1">
      <c r="B63" s="45"/>
      <c r="C63" s="46"/>
      <c r="D63" s="48"/>
      <c r="E63" s="66"/>
      <c r="F63" s="450"/>
      <c r="G63" s="447"/>
      <c r="H63" s="48"/>
      <c r="I63" s="275"/>
    </row>
    <row r="64" spans="2:9" ht="22.5" customHeight="1" thickBot="1">
      <c r="B64" s="49"/>
      <c r="C64" s="50" t="s">
        <v>23</v>
      </c>
      <c r="D64" s="405">
        <f t="shared" ref="D64:E64" si="1">SUM(D59:D63)</f>
        <v>44317129244</v>
      </c>
      <c r="E64" s="61">
        <f t="shared" si="1"/>
        <v>83.61722498867924</v>
      </c>
      <c r="F64" s="303">
        <f>SUM(F59:F63)</f>
        <v>31488579156</v>
      </c>
      <c r="G64" s="452">
        <f>SUM(G59:G63)</f>
        <v>59.41</v>
      </c>
      <c r="H64" s="52">
        <f>SUM(H59:H63)</f>
        <v>45934165131</v>
      </c>
      <c r="I64" s="61">
        <f>SUM(I59:I63)</f>
        <v>72.083848356303022</v>
      </c>
    </row>
    <row r="65" spans="2:9">
      <c r="B65" s="67"/>
      <c r="C65" s="37"/>
      <c r="D65" s="62"/>
      <c r="E65" s="54"/>
      <c r="F65" s="443"/>
      <c r="G65" s="443"/>
      <c r="H65" s="62"/>
      <c r="I65" s="76"/>
    </row>
    <row r="66" spans="2:9" ht="15.75">
      <c r="B66" s="55" t="s">
        <v>24</v>
      </c>
      <c r="C66" s="40" t="s">
        <v>25</v>
      </c>
      <c r="D66" s="41">
        <v>8682870756</v>
      </c>
      <c r="E66" s="65">
        <f>SUM(D66/D68)*100</f>
        <v>16.382775011320756</v>
      </c>
      <c r="F66" s="449">
        <v>21511420844</v>
      </c>
      <c r="G66" s="446">
        <v>40.590000000000003</v>
      </c>
      <c r="H66" s="41">
        <v>17789076869</v>
      </c>
      <c r="I66" s="274">
        <f>SUM(H66/H68)*100</f>
        <v>27.916151643696974</v>
      </c>
    </row>
    <row r="67" spans="2:9" ht="13.5" thickBot="1">
      <c r="B67" s="45"/>
      <c r="C67" s="46"/>
      <c r="D67" s="48"/>
      <c r="E67" s="60"/>
      <c r="F67" s="450"/>
      <c r="G67" s="59"/>
      <c r="H67" s="48"/>
      <c r="I67" s="76"/>
    </row>
    <row r="68" spans="2:9" ht="21" customHeight="1" thickBot="1">
      <c r="B68" s="68"/>
      <c r="C68" s="50" t="s">
        <v>26</v>
      </c>
      <c r="D68" s="405">
        <f>SUM(D64:D67)</f>
        <v>53000000000</v>
      </c>
      <c r="E68" s="69">
        <f>SUM(E64+E66)</f>
        <v>100</v>
      </c>
      <c r="F68" s="303">
        <f>SUM(F64:F67)</f>
        <v>53000000000</v>
      </c>
      <c r="G68" s="69">
        <f>SUM(G64:G67)</f>
        <v>100</v>
      </c>
      <c r="H68" s="52">
        <f>SUM(H64:H67)</f>
        <v>63723242000</v>
      </c>
      <c r="I68" s="69">
        <f>SUM(I64:I66)</f>
        <v>100</v>
      </c>
    </row>
    <row r="69" spans="2:9" ht="15">
      <c r="B69" s="17"/>
      <c r="C69" s="26"/>
      <c r="D69" s="70"/>
      <c r="E69" s="71"/>
      <c r="F69" s="71"/>
      <c r="G69" s="71"/>
      <c r="H69" s="70"/>
      <c r="I69" s="71"/>
    </row>
    <row r="70" spans="2:9" ht="15">
      <c r="B70" s="17"/>
      <c r="C70" s="26"/>
      <c r="D70" s="70"/>
      <c r="E70" s="71"/>
      <c r="F70" s="71"/>
      <c r="G70" s="71"/>
      <c r="H70" s="70"/>
      <c r="I70" s="71"/>
    </row>
    <row r="71" spans="2:9" ht="15">
      <c r="B71" s="17"/>
      <c r="C71" s="26"/>
      <c r="D71" s="70"/>
      <c r="E71" s="71"/>
      <c r="F71" s="71"/>
      <c r="G71" s="71"/>
      <c r="H71" s="70"/>
      <c r="I71" s="71"/>
    </row>
    <row r="72" spans="2:9" ht="15">
      <c r="B72" s="17"/>
      <c r="C72" s="26"/>
      <c r="D72" s="70"/>
      <c r="H72" s="70"/>
    </row>
    <row r="73" spans="2:9" ht="15.75" thickBot="1">
      <c r="B73" s="17"/>
      <c r="C73" s="26"/>
      <c r="D73" s="70"/>
      <c r="H73" s="70"/>
    </row>
    <row r="74" spans="2:9" ht="16.5" thickBot="1">
      <c r="B74" s="3" t="s">
        <v>8</v>
      </c>
      <c r="C74" s="31" t="s">
        <v>9</v>
      </c>
      <c r="D74" s="1577" t="s">
        <v>2</v>
      </c>
      <c r="E74" s="1578"/>
      <c r="F74" s="1577" t="s">
        <v>845</v>
      </c>
      <c r="G74" s="1578"/>
      <c r="H74" s="1577" t="s">
        <v>421</v>
      </c>
      <c r="I74" s="1578"/>
    </row>
    <row r="75" spans="2:9" ht="20.25" thickBot="1">
      <c r="B75" s="31"/>
      <c r="C75" s="31"/>
      <c r="D75" s="33" t="s">
        <v>3</v>
      </c>
      <c r="E75" s="32" t="s">
        <v>1</v>
      </c>
      <c r="F75" s="33" t="s">
        <v>3</v>
      </c>
      <c r="G75" s="32" t="s">
        <v>1</v>
      </c>
      <c r="H75" s="33" t="s">
        <v>3</v>
      </c>
      <c r="I75" s="32" t="s">
        <v>1</v>
      </c>
    </row>
    <row r="76" spans="2:9" ht="15.75">
      <c r="B76" s="34" t="s">
        <v>27</v>
      </c>
      <c r="C76" s="34" t="s">
        <v>28</v>
      </c>
      <c r="D76" s="72"/>
      <c r="E76" s="36"/>
      <c r="F76" s="37"/>
      <c r="G76" s="37"/>
      <c r="H76" s="72"/>
      <c r="I76" s="36"/>
    </row>
    <row r="77" spans="2:9" ht="15.75">
      <c r="B77" s="55"/>
      <c r="C77" s="39" t="s">
        <v>29</v>
      </c>
      <c r="D77" s="41">
        <v>400000000</v>
      </c>
      <c r="E77" s="65">
        <f>SUM(D77/D84)*100</f>
        <v>1.2444539923158224</v>
      </c>
      <c r="F77" s="449">
        <v>400000000</v>
      </c>
      <c r="G77" s="65">
        <f>SUM(F77/F84)*100</f>
        <v>0.88945891654332843</v>
      </c>
      <c r="H77" s="41">
        <v>620000000</v>
      </c>
      <c r="I77" s="65">
        <f>SUM(H77/H84)*100</f>
        <v>1.6385194450802401</v>
      </c>
    </row>
    <row r="78" spans="2:9">
      <c r="B78" s="39"/>
      <c r="C78" s="39" t="s">
        <v>30</v>
      </c>
      <c r="D78" s="41">
        <v>8682870756</v>
      </c>
      <c r="E78" s="65">
        <f>SUM(D78/D84)*100</f>
        <v>27.013582942666257</v>
      </c>
      <c r="F78" s="449">
        <v>21511420844</v>
      </c>
      <c r="G78" s="65">
        <f>SUM(F78/F84)*100</f>
        <v>47.833812693029536</v>
      </c>
      <c r="H78" s="41">
        <v>17789076869</v>
      </c>
      <c r="I78" s="65">
        <f>SUM(H78/H84)*100</f>
        <v>47.012497354650989</v>
      </c>
    </row>
    <row r="79" spans="2:9">
      <c r="B79" s="39"/>
      <c r="C79" s="39" t="s">
        <v>31</v>
      </c>
      <c r="D79" s="41">
        <v>8462000000</v>
      </c>
      <c r="E79" s="65">
        <f>SUM(D79/D84)*100</f>
        <v>26.326424207441224</v>
      </c>
      <c r="F79" s="449">
        <v>8462000000</v>
      </c>
      <c r="G79" s="65">
        <f>SUM(F79/F84)*100</f>
        <v>18.816503379474113</v>
      </c>
      <c r="H79" s="41">
        <v>9000000000</v>
      </c>
      <c r="I79" s="65">
        <f>SUM(H79/H84)*100</f>
        <v>23.784959686648648</v>
      </c>
    </row>
    <row r="80" spans="2:9">
      <c r="B80" s="39"/>
      <c r="C80" s="39" t="s">
        <v>32</v>
      </c>
      <c r="D80" s="41">
        <v>5550347000</v>
      </c>
      <c r="E80" s="65">
        <f>SUM(D80/D84)*100</f>
        <v>17.267878707220369</v>
      </c>
      <c r="F80" s="449">
        <v>5550347000</v>
      </c>
      <c r="G80" s="65">
        <f>SUM(F80/F84)*100</f>
        <v>12.342014072648785</v>
      </c>
      <c r="H80" s="41">
        <v>3841423408</v>
      </c>
      <c r="I80" s="65">
        <f>SUM(H80/H84)*100</f>
        <v>10.152011210958717</v>
      </c>
    </row>
    <row r="81" spans="2:9">
      <c r="B81" s="39"/>
      <c r="C81" s="39" t="s">
        <v>33</v>
      </c>
      <c r="D81" s="41">
        <v>3057493000</v>
      </c>
      <c r="E81" s="65">
        <f>SUM(D81/D84)*100</f>
        <v>9.5122734258192025</v>
      </c>
      <c r="F81" s="449">
        <v>3057493000</v>
      </c>
      <c r="G81" s="65">
        <f>SUM(F81/F84)*100</f>
        <v>6.7987860277970285</v>
      </c>
      <c r="H81" s="41">
        <v>3500000000</v>
      </c>
      <c r="I81" s="65">
        <f>SUM(H81/H84)*100</f>
        <v>9.2497065448078057</v>
      </c>
    </row>
    <row r="82" spans="2:9">
      <c r="B82" s="39"/>
      <c r="C82" s="39" t="s">
        <v>34</v>
      </c>
      <c r="D82" s="41">
        <v>4249260000</v>
      </c>
      <c r="E82" s="65">
        <f>SUM(D82/D84)*100</f>
        <v>13.220021428469828</v>
      </c>
      <c r="F82" s="449">
        <v>4249260000</v>
      </c>
      <c r="G82" s="65">
        <f>SUM(F82/F84)*100</f>
        <v>9.4488554892772605</v>
      </c>
      <c r="H82" s="41">
        <v>2260866000</v>
      </c>
      <c r="I82" s="65">
        <f>SUM(H82/H84)*100</f>
        <v>5.9749562963238416</v>
      </c>
    </row>
    <row r="83" spans="2:9" ht="13.5" thickBot="1">
      <c r="B83" s="45"/>
      <c r="C83" s="45" t="s">
        <v>35</v>
      </c>
      <c r="D83" s="48">
        <v>1740639776</v>
      </c>
      <c r="E83" s="66">
        <f>SUM(D83/D84)*100</f>
        <v>5.4153652960672964</v>
      </c>
      <c r="F83" s="450">
        <v>1740640000</v>
      </c>
      <c r="G83" s="66">
        <f>SUM(F83/F84)*100</f>
        <v>3.8705694212299484</v>
      </c>
      <c r="H83" s="48">
        <v>827672000</v>
      </c>
      <c r="I83" s="65">
        <f>SUM(H83/H84)*100</f>
        <v>2.1873494615297617</v>
      </c>
    </row>
    <row r="84" spans="2:9" ht="18.75" customHeight="1" thickBot="1">
      <c r="B84" s="49"/>
      <c r="C84" s="73" t="s">
        <v>36</v>
      </c>
      <c r="D84" s="52">
        <f t="shared" ref="D84:E84" si="2">SUM(D77:D83)</f>
        <v>32142610532</v>
      </c>
      <c r="E84" s="69">
        <f t="shared" si="2"/>
        <v>99.999999999999986</v>
      </c>
      <c r="F84" s="295">
        <f>SUM(F77:F83)</f>
        <v>44971160844</v>
      </c>
      <c r="G84" s="69">
        <f t="shared" ref="G84" si="3">SUM(G77:G83)</f>
        <v>99.999999999999986</v>
      </c>
      <c r="H84" s="52">
        <f>SUM(H77:H83)</f>
        <v>37839038277</v>
      </c>
      <c r="I84" s="69">
        <f>SUM(I77:I83)</f>
        <v>100</v>
      </c>
    </row>
    <row r="85" spans="2:9" ht="20.25" customHeight="1" thickBot="1">
      <c r="B85" s="74"/>
      <c r="C85" s="74"/>
      <c r="D85" s="75"/>
      <c r="E85" s="76"/>
      <c r="F85" s="448"/>
      <c r="G85" s="448"/>
      <c r="H85" s="75"/>
      <c r="I85" s="76"/>
    </row>
    <row r="86" spans="2:9" ht="22.5" customHeight="1" thickBot="1">
      <c r="B86" s="49"/>
      <c r="C86" s="77" t="s">
        <v>37</v>
      </c>
      <c r="D86" s="52">
        <f>SUM(D64+D84)</f>
        <v>76459739776</v>
      </c>
      <c r="E86" s="78"/>
      <c r="F86" s="52">
        <f>SUM(F64+F84)</f>
        <v>76459740000</v>
      </c>
      <c r="G86" s="78"/>
      <c r="H86" s="52">
        <f>SUM(H64+H84)</f>
        <v>83773203408</v>
      </c>
      <c r="I86" s="78"/>
    </row>
    <row r="87" spans="2:9">
      <c r="D87" s="79"/>
      <c r="H87" s="79"/>
    </row>
    <row r="88" spans="2:9">
      <c r="D88" s="79"/>
      <c r="H88" s="79"/>
    </row>
    <row r="89" spans="2:9">
      <c r="D89" s="79"/>
      <c r="H89" s="79"/>
    </row>
    <row r="90" spans="2:9">
      <c r="D90" s="79"/>
      <c r="H90" s="79"/>
    </row>
    <row r="91" spans="2:9">
      <c r="D91" s="79"/>
      <c r="H91" s="79"/>
    </row>
    <row r="92" spans="2:9">
      <c r="D92" s="79"/>
      <c r="H92" s="79"/>
    </row>
    <row r="93" spans="2:9">
      <c r="D93" s="79"/>
      <c r="H93" s="79"/>
    </row>
    <row r="94" spans="2:9">
      <c r="D94" s="79"/>
      <c r="H94" s="79"/>
    </row>
    <row r="95" spans="2:9">
      <c r="D95" s="79"/>
      <c r="H95" s="79"/>
    </row>
  </sheetData>
  <mergeCells count="10">
    <mergeCell ref="H74:I74"/>
    <mergeCell ref="D74:E74"/>
    <mergeCell ref="D6:E6"/>
    <mergeCell ref="B42:E42"/>
    <mergeCell ref="H43:I43"/>
    <mergeCell ref="D43:E43"/>
    <mergeCell ref="H6:I6"/>
    <mergeCell ref="B40:I40"/>
    <mergeCell ref="F43:G43"/>
    <mergeCell ref="F74:G74"/>
  </mergeCells>
  <pageMargins left="0.23622047244094491" right="0.23622047244094491" top="0.62992125984251968" bottom="0.70866141732283472" header="0.35433070866141736" footer="0.43307086614173229"/>
  <pageSetup orientation="landscape" r:id="rId1"/>
  <headerFooter alignWithMargins="0">
    <oddHeader>&amp;RENUGU STATE BUDGET 2013</oddHeader>
    <oddFooter>Page &amp;P</oddFooter>
  </headerFooter>
</worksheet>
</file>

<file path=xl/worksheets/sheet3.xml><?xml version="1.0" encoding="utf-8"?>
<worksheet xmlns="http://schemas.openxmlformats.org/spreadsheetml/2006/main" xmlns:r="http://schemas.openxmlformats.org/officeDocument/2006/relationships">
  <dimension ref="A135:G161"/>
  <sheetViews>
    <sheetView topLeftCell="A134" workbookViewId="0">
      <selection activeCell="G150" sqref="G150"/>
    </sheetView>
  </sheetViews>
  <sheetFormatPr defaultRowHeight="12.75"/>
  <cols>
    <col min="1" max="1" width="11.140625" customWidth="1"/>
    <col min="2" max="2" width="38.140625" customWidth="1"/>
    <col min="3" max="3" width="17.28515625" customWidth="1"/>
    <col min="4" max="4" width="17.140625" customWidth="1"/>
    <col min="5" max="5" width="17.7109375" customWidth="1"/>
    <col min="6" max="6" width="17.140625" customWidth="1"/>
    <col min="7" max="7" width="17.7109375" customWidth="1"/>
  </cols>
  <sheetData>
    <row r="135" spans="1:7" ht="21.75" customHeight="1">
      <c r="A135" s="1586" t="s">
        <v>422</v>
      </c>
      <c r="B135" s="1586"/>
      <c r="C135" s="1586"/>
      <c r="D135" s="1586"/>
      <c r="E135" s="1586"/>
      <c r="F135" s="1586"/>
      <c r="G135" s="1586"/>
    </row>
    <row r="136" spans="1:7" ht="18" customHeight="1"/>
    <row r="137" spans="1:7" ht="24" customHeight="1" thickBot="1">
      <c r="B137" s="80" t="s">
        <v>426</v>
      </c>
    </row>
    <row r="138" spans="1:7" ht="31.5" customHeight="1" thickBot="1">
      <c r="A138" s="81" t="s">
        <v>38</v>
      </c>
      <c r="B138" s="82" t="s">
        <v>39</v>
      </c>
      <c r="C138" s="83" t="s">
        <v>40</v>
      </c>
      <c r="D138" s="83" t="s">
        <v>424</v>
      </c>
      <c r="E138" s="84" t="s">
        <v>41</v>
      </c>
      <c r="F138" s="83" t="s">
        <v>653</v>
      </c>
      <c r="G138" s="84" t="s">
        <v>425</v>
      </c>
    </row>
    <row r="139" spans="1:7" ht="20.25" customHeight="1">
      <c r="A139" s="85" t="s">
        <v>42</v>
      </c>
      <c r="B139" s="86" t="s">
        <v>43</v>
      </c>
      <c r="C139" s="87">
        <v>3378970816</v>
      </c>
      <c r="D139" s="87">
        <v>3097887332</v>
      </c>
      <c r="E139" s="87">
        <v>5652160000</v>
      </c>
      <c r="F139" s="87">
        <v>2901721440</v>
      </c>
      <c r="G139" s="87">
        <v>10778000000</v>
      </c>
    </row>
    <row r="140" spans="1:7" ht="17.25" customHeight="1">
      <c r="A140" s="89" t="s">
        <v>44</v>
      </c>
      <c r="B140" s="90" t="s">
        <v>45</v>
      </c>
      <c r="C140" s="88">
        <v>475455763</v>
      </c>
      <c r="D140" s="88">
        <v>655874012</v>
      </c>
      <c r="E140" s="88">
        <v>1229210960</v>
      </c>
      <c r="F140" s="88">
        <v>540183709</v>
      </c>
      <c r="G140" s="88">
        <v>1787605000</v>
      </c>
    </row>
    <row r="141" spans="1:7" ht="17.25" customHeight="1">
      <c r="A141" s="89" t="s">
        <v>46</v>
      </c>
      <c r="B141" s="90" t="s">
        <v>47</v>
      </c>
      <c r="C141" s="88">
        <v>161349694</v>
      </c>
      <c r="D141" s="88">
        <v>177486777</v>
      </c>
      <c r="E141" s="88">
        <v>386475000</v>
      </c>
      <c r="F141" s="88">
        <v>95325878</v>
      </c>
      <c r="G141" s="88">
        <v>500060000</v>
      </c>
    </row>
    <row r="142" spans="1:7" ht="18.75" customHeight="1">
      <c r="A142" s="89" t="s">
        <v>48</v>
      </c>
      <c r="B142" s="90" t="s">
        <v>49</v>
      </c>
      <c r="C142" s="88">
        <v>52837307</v>
      </c>
      <c r="D142" s="88">
        <v>141617119</v>
      </c>
      <c r="E142" s="88">
        <v>164184040</v>
      </c>
      <c r="F142" s="88">
        <v>224359363</v>
      </c>
      <c r="G142" s="88">
        <v>421985000</v>
      </c>
    </row>
    <row r="143" spans="1:7" ht="16.5" customHeight="1">
      <c r="A143" s="89" t="s">
        <v>50</v>
      </c>
      <c r="B143" s="90" t="s">
        <v>51</v>
      </c>
      <c r="C143" s="88">
        <v>302422468</v>
      </c>
      <c r="D143" s="88">
        <v>290080378</v>
      </c>
      <c r="E143" s="88">
        <v>439372000</v>
      </c>
      <c r="F143" s="88">
        <v>311044224</v>
      </c>
      <c r="G143" s="88">
        <v>685122000</v>
      </c>
    </row>
    <row r="144" spans="1:7" ht="17.25" customHeight="1">
      <c r="A144" s="89" t="s">
        <v>52</v>
      </c>
      <c r="B144" s="91" t="s">
        <v>53</v>
      </c>
      <c r="C144" s="88">
        <v>42528315</v>
      </c>
      <c r="D144" s="88">
        <v>41263555</v>
      </c>
      <c r="E144" s="88">
        <v>125000000</v>
      </c>
      <c r="F144" s="88">
        <v>23526326</v>
      </c>
      <c r="G144" s="88">
        <v>125000000</v>
      </c>
    </row>
    <row r="145" spans="1:7" ht="15" customHeight="1">
      <c r="A145" s="89" t="s">
        <v>54</v>
      </c>
      <c r="B145" s="90" t="s">
        <v>55</v>
      </c>
      <c r="C145" s="88">
        <v>0</v>
      </c>
      <c r="D145" s="88">
        <v>0</v>
      </c>
      <c r="E145" s="88">
        <v>0</v>
      </c>
      <c r="F145" s="88">
        <v>0</v>
      </c>
      <c r="G145" s="88">
        <v>0</v>
      </c>
    </row>
    <row r="146" spans="1:7" ht="17.25" customHeight="1" thickBot="1">
      <c r="A146" s="89" t="s">
        <v>56</v>
      </c>
      <c r="B146" s="90" t="s">
        <v>57</v>
      </c>
      <c r="C146" s="88">
        <v>7884238</v>
      </c>
      <c r="D146" s="88">
        <v>1602555</v>
      </c>
      <c r="E146" s="88">
        <v>3598000</v>
      </c>
      <c r="F146" s="88">
        <v>617915</v>
      </c>
      <c r="G146" s="88">
        <v>12150000</v>
      </c>
    </row>
    <row r="147" spans="1:7" ht="22.5" customHeight="1" thickBot="1">
      <c r="A147" s="94"/>
      <c r="B147" s="306" t="s">
        <v>58</v>
      </c>
      <c r="C147" s="304">
        <f>SUM(C139:C146)</f>
        <v>4421448601</v>
      </c>
      <c r="D147" s="305">
        <f>SUM(D139:D146)</f>
        <v>4405811728</v>
      </c>
      <c r="E147" s="305">
        <f>SUM(E139:E146)</f>
        <v>8000000000</v>
      </c>
      <c r="F147" s="304">
        <f>SUM(F139:F146)</f>
        <v>4096778855</v>
      </c>
      <c r="G147" s="305">
        <f>SUM(G139:G146)</f>
        <v>14309922000</v>
      </c>
    </row>
    <row r="148" spans="1:7" ht="19.5" customHeight="1">
      <c r="A148" s="89">
        <v>1101001</v>
      </c>
      <c r="B148" s="96" t="s">
        <v>59</v>
      </c>
      <c r="C148" s="88">
        <v>27865981340</v>
      </c>
      <c r="D148" s="88">
        <v>28976576485</v>
      </c>
      <c r="E148" s="88">
        <v>45000000000</v>
      </c>
      <c r="F148" s="88">
        <v>24328269841</v>
      </c>
      <c r="G148" s="88">
        <v>47000000000</v>
      </c>
    </row>
    <row r="149" spans="1:7" ht="25.5">
      <c r="A149" s="89">
        <v>1101002</v>
      </c>
      <c r="B149" s="97" t="s">
        <v>60</v>
      </c>
      <c r="C149" s="98">
        <v>5866030085</v>
      </c>
      <c r="D149" s="98">
        <v>6025208903</v>
      </c>
      <c r="E149" s="99" t="s">
        <v>14</v>
      </c>
      <c r="F149" s="98">
        <v>4902431301</v>
      </c>
      <c r="G149" s="99" t="s">
        <v>14</v>
      </c>
    </row>
    <row r="150" spans="1:7" ht="17.25" customHeight="1">
      <c r="A150" s="89">
        <v>1101003</v>
      </c>
      <c r="B150" s="58" t="s">
        <v>61</v>
      </c>
      <c r="C150" s="88">
        <v>0</v>
      </c>
      <c r="D150" s="88">
        <v>0</v>
      </c>
      <c r="E150" s="88">
        <v>0</v>
      </c>
      <c r="F150" s="88">
        <v>0</v>
      </c>
      <c r="G150" s="226">
        <v>2413320000</v>
      </c>
    </row>
    <row r="151" spans="1:7" ht="16.5" customHeight="1">
      <c r="A151" s="89">
        <v>1101004</v>
      </c>
      <c r="B151" s="58" t="s">
        <v>62</v>
      </c>
      <c r="C151" s="88">
        <v>0</v>
      </c>
      <c r="D151" s="88">
        <v>0</v>
      </c>
      <c r="E151" s="88">
        <v>0</v>
      </c>
      <c r="F151" s="88">
        <v>0</v>
      </c>
      <c r="G151" s="307" t="s">
        <v>652</v>
      </c>
    </row>
    <row r="152" spans="1:7" ht="18" customHeight="1" thickBot="1">
      <c r="A152" s="92">
        <v>1101005</v>
      </c>
      <c r="B152" s="60" t="s">
        <v>63</v>
      </c>
      <c r="C152" s="93">
        <v>0</v>
      </c>
      <c r="D152" s="93">
        <v>0</v>
      </c>
      <c r="E152" s="93">
        <v>0</v>
      </c>
      <c r="F152" s="93">
        <v>0</v>
      </c>
      <c r="G152" s="307" t="s">
        <v>652</v>
      </c>
    </row>
    <row r="153" spans="1:7" ht="24" customHeight="1" thickBot="1">
      <c r="A153" s="100"/>
      <c r="B153" s="306" t="s">
        <v>649</v>
      </c>
      <c r="C153" s="304">
        <f>SUM(C147:C152)</f>
        <v>38153460026</v>
      </c>
      <c r="D153" s="305">
        <f>SUM(D147:D152)</f>
        <v>39407597116</v>
      </c>
      <c r="E153" s="305">
        <f>SUM(E147:E152)</f>
        <v>53000000000</v>
      </c>
      <c r="F153" s="304">
        <f>SUM(F147:F152)</f>
        <v>33327479997</v>
      </c>
      <c r="G153" s="305">
        <f>SUM(G147:G152)</f>
        <v>63723242000</v>
      </c>
    </row>
    <row r="154" spans="1:7" ht="51.75" customHeight="1">
      <c r="A154" s="36"/>
      <c r="B154" s="1587" t="s">
        <v>651</v>
      </c>
      <c r="C154" s="1588"/>
      <c r="D154" s="1588"/>
      <c r="E154" s="1588"/>
      <c r="F154" s="1588"/>
      <c r="G154" s="1589"/>
    </row>
    <row r="155" spans="1:7" ht="18" customHeight="1">
      <c r="A155" s="58" t="s">
        <v>44</v>
      </c>
      <c r="B155" s="90" t="s">
        <v>45</v>
      </c>
      <c r="C155" s="278">
        <v>60750000</v>
      </c>
      <c r="D155" s="278">
        <v>2091526670</v>
      </c>
      <c r="E155" s="278">
        <v>323304460</v>
      </c>
      <c r="F155" s="278">
        <v>1300211426</v>
      </c>
      <c r="G155" s="278">
        <v>8230030490</v>
      </c>
    </row>
    <row r="156" spans="1:7" ht="18" customHeight="1">
      <c r="A156" s="58" t="s">
        <v>48</v>
      </c>
      <c r="B156" s="90" t="s">
        <v>49</v>
      </c>
      <c r="C156" s="278">
        <v>0</v>
      </c>
      <c r="D156" s="278">
        <v>69561933</v>
      </c>
      <c r="E156" s="278">
        <v>0</v>
      </c>
      <c r="F156" s="278">
        <v>32290810</v>
      </c>
      <c r="G156" s="278">
        <v>94359580</v>
      </c>
    </row>
    <row r="157" spans="1:7" ht="15.75" customHeight="1">
      <c r="A157" s="58" t="s">
        <v>50</v>
      </c>
      <c r="B157" s="90" t="s">
        <v>51</v>
      </c>
      <c r="C157" s="278">
        <v>0</v>
      </c>
      <c r="D157" s="278">
        <v>5484600</v>
      </c>
      <c r="E157" s="278">
        <v>0</v>
      </c>
      <c r="F157" s="278">
        <v>1499880</v>
      </c>
      <c r="G157" s="278">
        <v>1750000</v>
      </c>
    </row>
    <row r="158" spans="1:7" ht="19.5" customHeight="1" thickBot="1">
      <c r="A158" s="58" t="s">
        <v>56</v>
      </c>
      <c r="B158" s="90" t="s">
        <v>57</v>
      </c>
      <c r="C158" s="278">
        <v>0</v>
      </c>
      <c r="D158" s="278">
        <v>2543476</v>
      </c>
      <c r="E158" s="278">
        <v>0</v>
      </c>
      <c r="F158" s="278">
        <v>1160015</v>
      </c>
      <c r="G158" s="278">
        <v>1000000</v>
      </c>
    </row>
    <row r="159" spans="1:7" ht="22.5" customHeight="1" thickBot="1">
      <c r="A159" s="49"/>
      <c r="B159" s="77" t="s">
        <v>6</v>
      </c>
      <c r="C159" s="303">
        <f>SUM(C155:C158)</f>
        <v>60750000</v>
      </c>
      <c r="D159" s="304">
        <f>SUM(D155:D158)</f>
        <v>2169116679</v>
      </c>
      <c r="E159" s="303">
        <f>SUM(E155:E158)</f>
        <v>323304460</v>
      </c>
      <c r="F159" s="304">
        <f>SUM(F155:F158)</f>
        <v>1335162131</v>
      </c>
      <c r="G159" s="305">
        <f>SUM(G155:G158)</f>
        <v>8327140070</v>
      </c>
    </row>
    <row r="160" spans="1:7" ht="16.5" customHeight="1" thickBot="1">
      <c r="A160" s="74"/>
      <c r="B160" s="74"/>
      <c r="C160" s="74"/>
      <c r="D160" s="74"/>
      <c r="E160" s="74"/>
      <c r="F160" s="74"/>
      <c r="G160" s="74"/>
    </row>
    <row r="161" spans="1:7" ht="27" customHeight="1" thickBot="1">
      <c r="A161" s="49"/>
      <c r="B161" s="300" t="s">
        <v>650</v>
      </c>
      <c r="C161" s="302">
        <f>SUM(C153+C159)</f>
        <v>38214210026</v>
      </c>
      <c r="D161" s="301">
        <f>SUM(D153+D159)</f>
        <v>41576713795</v>
      </c>
      <c r="E161" s="302">
        <f>SUM(E153+E159)</f>
        <v>53323304460</v>
      </c>
      <c r="F161" s="301">
        <f>SUM(F153+F159)</f>
        <v>34662642128</v>
      </c>
      <c r="G161" s="302">
        <f>SUM(G153+G159)</f>
        <v>72050382070</v>
      </c>
    </row>
  </sheetData>
  <mergeCells count="2">
    <mergeCell ref="A135:G135"/>
    <mergeCell ref="B154:G154"/>
  </mergeCells>
  <pageMargins left="0.19685039370078741" right="0.19685039370078741" top="0.35433070866141736" bottom="0.35433070866141736" header="0.31496062992125984" footer="0.23622047244094491"/>
  <pageSetup orientation="landscape" r:id="rId1"/>
  <headerFooter alignWithMargins="0">
    <oddHeader>&amp;RENUGU STATE BUDGET 2013</oddHeader>
    <oddFooter>Page &amp;P</oddFooter>
  </headerFooter>
</worksheet>
</file>

<file path=xl/worksheets/sheet4.xml><?xml version="1.0" encoding="utf-8"?>
<worksheet xmlns="http://schemas.openxmlformats.org/spreadsheetml/2006/main" xmlns:r="http://schemas.openxmlformats.org/officeDocument/2006/relationships">
  <dimension ref="A173:N1043"/>
  <sheetViews>
    <sheetView topLeftCell="A172" zoomScale="96" zoomScaleNormal="96" workbookViewId="0">
      <selection activeCell="H188" sqref="H188"/>
    </sheetView>
  </sheetViews>
  <sheetFormatPr defaultRowHeight="12.75"/>
  <cols>
    <col min="1" max="2" width="4.140625" style="101" customWidth="1"/>
    <col min="3" max="3" width="4.42578125" style="101" customWidth="1"/>
    <col min="4" max="4" width="9.28515625" style="259" customWidth="1"/>
    <col min="5" max="5" width="38.7109375" style="101" customWidth="1"/>
    <col min="6" max="6" width="16" style="101" customWidth="1"/>
    <col min="7" max="7" width="15.140625" style="101" customWidth="1"/>
    <col min="8" max="8" width="15.42578125" style="101" customWidth="1"/>
    <col min="9" max="9" width="15.42578125" style="104" customWidth="1"/>
    <col min="10" max="10" width="15.42578125" style="101" customWidth="1"/>
    <col min="11" max="11" width="13" customWidth="1"/>
    <col min="12" max="12" width="7.140625" customWidth="1"/>
    <col min="13" max="14" width="9.140625" hidden="1" customWidth="1"/>
  </cols>
  <sheetData>
    <row r="173" spans="2:10" ht="16.5" customHeight="1">
      <c r="B173" s="1611" t="s">
        <v>431</v>
      </c>
      <c r="C173" s="1611"/>
      <c r="D173" s="1611"/>
      <c r="E173" s="1611"/>
      <c r="F173" s="1611"/>
      <c r="G173" s="1611"/>
      <c r="H173" s="1611"/>
      <c r="I173" s="1611"/>
      <c r="J173" s="1611"/>
    </row>
    <row r="174" spans="2:10" ht="15" customHeight="1">
      <c r="B174" s="1611" t="s">
        <v>64</v>
      </c>
      <c r="C174" s="1611"/>
      <c r="D174" s="1611"/>
      <c r="E174" s="1611"/>
      <c r="F174" s="1611"/>
      <c r="G174" s="1611"/>
      <c r="H174" s="1611"/>
      <c r="I174" s="1611"/>
      <c r="J174" s="1611"/>
    </row>
    <row r="175" spans="2:10" ht="16.5" customHeight="1">
      <c r="B175" s="1611" t="s">
        <v>65</v>
      </c>
      <c r="C175" s="1611"/>
      <c r="D175" s="1611"/>
      <c r="E175" s="1611"/>
      <c r="F175" s="1611"/>
      <c r="G175" s="1611"/>
      <c r="H175" s="1611"/>
      <c r="I175" s="1611"/>
      <c r="J175" s="1611"/>
    </row>
    <row r="176" spans="2:10" ht="18.75" thickBot="1">
      <c r="D176" s="102" t="s">
        <v>42</v>
      </c>
      <c r="E176" s="103" t="s">
        <v>66</v>
      </c>
      <c r="H176" s="104"/>
      <c r="J176" s="104"/>
    </row>
    <row r="177" spans="1:10" ht="13.5" customHeight="1" thickBot="1">
      <c r="A177" s="1593" t="s">
        <v>67</v>
      </c>
      <c r="B177" s="1594"/>
      <c r="C177" s="1595"/>
      <c r="D177" s="1596" t="s">
        <v>68</v>
      </c>
      <c r="E177" s="1590" t="s">
        <v>69</v>
      </c>
      <c r="F177" s="1600" t="s">
        <v>70</v>
      </c>
      <c r="G177" s="1596" t="s">
        <v>70</v>
      </c>
      <c r="H177" s="1590" t="s">
        <v>71</v>
      </c>
      <c r="I177" s="1600" t="s">
        <v>428</v>
      </c>
      <c r="J177" s="1590" t="s">
        <v>72</v>
      </c>
    </row>
    <row r="178" spans="1:10" ht="26.25" thickBot="1">
      <c r="A178" s="105" t="s">
        <v>73</v>
      </c>
      <c r="B178" s="105" t="s">
        <v>74</v>
      </c>
      <c r="C178" s="105" t="s">
        <v>75</v>
      </c>
      <c r="D178" s="1597"/>
      <c r="E178" s="1591"/>
      <c r="F178" s="1601"/>
      <c r="G178" s="1597"/>
      <c r="H178" s="1591"/>
      <c r="I178" s="1601"/>
      <c r="J178" s="1591"/>
    </row>
    <row r="179" spans="1:10" ht="15.75" customHeight="1" thickBot="1">
      <c r="A179" s="78"/>
      <c r="B179" s="106" t="s">
        <v>73</v>
      </c>
      <c r="C179" s="107" t="s">
        <v>73</v>
      </c>
      <c r="D179" s="1598"/>
      <c r="E179" s="1592"/>
      <c r="F179" s="1603"/>
      <c r="G179" s="1598"/>
      <c r="H179" s="1592"/>
      <c r="I179" s="1603"/>
      <c r="J179" s="1592"/>
    </row>
    <row r="180" spans="1:10" ht="12.75" customHeight="1" thickBot="1">
      <c r="A180" s="109" t="s">
        <v>76</v>
      </c>
      <c r="B180" s="110" t="s">
        <v>76</v>
      </c>
      <c r="C180" s="111" t="s">
        <v>77</v>
      </c>
      <c r="D180" s="112" t="s">
        <v>78</v>
      </c>
      <c r="E180" s="111"/>
      <c r="F180" s="113" t="s">
        <v>79</v>
      </c>
      <c r="G180" s="114" t="s">
        <v>80</v>
      </c>
      <c r="H180" s="113" t="s">
        <v>81</v>
      </c>
      <c r="I180" s="114" t="s">
        <v>81</v>
      </c>
      <c r="J180" s="113" t="s">
        <v>427</v>
      </c>
    </row>
    <row r="181" spans="1:10" ht="17.25" customHeight="1">
      <c r="A181" s="115"/>
      <c r="B181" s="115"/>
      <c r="C181" s="115"/>
      <c r="D181" s="116" t="s">
        <v>42</v>
      </c>
      <c r="E181" s="117" t="s">
        <v>82</v>
      </c>
      <c r="F181" s="118"/>
      <c r="G181" s="118"/>
      <c r="H181" s="119"/>
      <c r="I181" s="119"/>
      <c r="J181" s="119"/>
    </row>
    <row r="182" spans="1:10" ht="14.25" customHeight="1">
      <c r="A182" s="120">
        <v>19</v>
      </c>
      <c r="B182" s="120">
        <v>3</v>
      </c>
      <c r="C182" s="120"/>
      <c r="D182" s="121"/>
      <c r="E182" s="122" t="s">
        <v>83</v>
      </c>
      <c r="F182" s="58"/>
      <c r="G182" s="58"/>
      <c r="H182" s="123"/>
      <c r="I182" s="123"/>
      <c r="J182" s="123"/>
    </row>
    <row r="183" spans="1:10" ht="15" customHeight="1">
      <c r="A183" s="120">
        <v>19</v>
      </c>
      <c r="B183" s="120">
        <v>3</v>
      </c>
      <c r="C183" s="120">
        <v>6</v>
      </c>
      <c r="D183" s="121">
        <v>1201001</v>
      </c>
      <c r="E183" s="124" t="s">
        <v>84</v>
      </c>
      <c r="F183" s="125">
        <v>2166978787</v>
      </c>
      <c r="G183" s="125">
        <v>2380687076</v>
      </c>
      <c r="H183" s="126">
        <v>3500000000</v>
      </c>
      <c r="I183" s="127">
        <v>2307817961</v>
      </c>
      <c r="J183" s="126">
        <v>3500000000</v>
      </c>
    </row>
    <row r="184" spans="1:10" ht="12.75" customHeight="1">
      <c r="A184" s="120">
        <v>19</v>
      </c>
      <c r="B184" s="120">
        <v>3</v>
      </c>
      <c r="C184" s="120">
        <v>6</v>
      </c>
      <c r="D184" s="121">
        <v>1201002</v>
      </c>
      <c r="E184" s="124" t="s">
        <v>85</v>
      </c>
      <c r="F184" s="128">
        <v>0</v>
      </c>
      <c r="G184" s="128">
        <v>0</v>
      </c>
      <c r="H184" s="129" t="s">
        <v>86</v>
      </c>
      <c r="I184" s="130">
        <v>0</v>
      </c>
      <c r="J184" s="129">
        <v>500000000</v>
      </c>
    </row>
    <row r="185" spans="1:10" ht="15" customHeight="1">
      <c r="A185" s="120">
        <v>19</v>
      </c>
      <c r="B185" s="120">
        <v>3</v>
      </c>
      <c r="C185" s="120">
        <v>6</v>
      </c>
      <c r="D185" s="121">
        <v>1201003</v>
      </c>
      <c r="E185" s="124" t="s">
        <v>87</v>
      </c>
      <c r="F185" s="125">
        <v>244540766</v>
      </c>
      <c r="G185" s="125">
        <v>251540188</v>
      </c>
      <c r="H185" s="128">
        <v>350000000</v>
      </c>
      <c r="I185" s="131">
        <v>191317781</v>
      </c>
      <c r="J185" s="128">
        <v>400000000</v>
      </c>
    </row>
    <row r="186" spans="1:10" ht="14.25" customHeight="1">
      <c r="A186" s="120">
        <v>19</v>
      </c>
      <c r="B186" s="120">
        <v>3</v>
      </c>
      <c r="C186" s="120">
        <v>5</v>
      </c>
      <c r="D186" s="121">
        <v>1201004</v>
      </c>
      <c r="E186" s="124" t="s">
        <v>88</v>
      </c>
      <c r="F186" s="125">
        <v>78027524</v>
      </c>
      <c r="G186" s="125">
        <v>54757482</v>
      </c>
      <c r="H186" s="132">
        <v>230000000</v>
      </c>
      <c r="I186" s="131">
        <v>96631051</v>
      </c>
      <c r="J186" s="132">
        <v>1000000000</v>
      </c>
    </row>
    <row r="187" spans="1:10" ht="15" customHeight="1">
      <c r="A187" s="120">
        <v>19</v>
      </c>
      <c r="B187" s="120">
        <v>3</v>
      </c>
      <c r="C187" s="120">
        <v>6</v>
      </c>
      <c r="D187" s="121">
        <v>1201005</v>
      </c>
      <c r="E187" s="124" t="s">
        <v>89</v>
      </c>
      <c r="F187" s="133">
        <v>22821183</v>
      </c>
      <c r="G187" s="133">
        <v>4506457</v>
      </c>
      <c r="H187" s="132">
        <v>30000000</v>
      </c>
      <c r="I187" s="131">
        <v>196000</v>
      </c>
      <c r="J187" s="132">
        <v>50000000</v>
      </c>
    </row>
    <row r="188" spans="1:10" ht="15.75" customHeight="1">
      <c r="A188" s="120">
        <v>19</v>
      </c>
      <c r="B188" s="120">
        <v>3</v>
      </c>
      <c r="C188" s="120">
        <v>6</v>
      </c>
      <c r="D188" s="121">
        <v>1201006</v>
      </c>
      <c r="E188" s="124" t="s">
        <v>90</v>
      </c>
      <c r="F188" s="125">
        <v>44500112</v>
      </c>
      <c r="G188" s="125">
        <v>41645103</v>
      </c>
      <c r="H188" s="132">
        <v>97000000</v>
      </c>
      <c r="I188" s="131">
        <v>4534602</v>
      </c>
      <c r="J188" s="132">
        <v>100000000</v>
      </c>
    </row>
    <row r="189" spans="1:10" ht="16.5" customHeight="1">
      <c r="A189" s="120">
        <v>19</v>
      </c>
      <c r="B189" s="120">
        <v>3</v>
      </c>
      <c r="C189" s="120">
        <v>6</v>
      </c>
      <c r="D189" s="121">
        <v>1201007</v>
      </c>
      <c r="E189" s="134" t="s">
        <v>91</v>
      </c>
      <c r="F189" s="133">
        <v>749754032</v>
      </c>
      <c r="G189" s="133">
        <v>325615777</v>
      </c>
      <c r="H189" s="132">
        <v>1315900000</v>
      </c>
      <c r="I189" s="131">
        <v>287663635</v>
      </c>
      <c r="J189" s="132">
        <v>5000000000</v>
      </c>
    </row>
    <row r="190" spans="1:10" ht="14.25" customHeight="1">
      <c r="A190" s="120">
        <v>19</v>
      </c>
      <c r="B190" s="120">
        <v>3</v>
      </c>
      <c r="C190" s="120">
        <v>6</v>
      </c>
      <c r="D190" s="121">
        <v>1201008</v>
      </c>
      <c r="E190" s="134" t="s">
        <v>92</v>
      </c>
      <c r="F190" s="125">
        <v>249982</v>
      </c>
      <c r="G190" s="125">
        <v>98900</v>
      </c>
      <c r="H190" s="132">
        <v>1900000</v>
      </c>
      <c r="I190" s="131">
        <v>951159</v>
      </c>
      <c r="J190" s="132">
        <v>2000000</v>
      </c>
    </row>
    <row r="191" spans="1:10" ht="15.75" customHeight="1">
      <c r="A191" s="120">
        <v>19</v>
      </c>
      <c r="B191" s="120">
        <v>3</v>
      </c>
      <c r="C191" s="120">
        <v>6</v>
      </c>
      <c r="D191" s="121">
        <v>1201009</v>
      </c>
      <c r="E191" s="134" t="s">
        <v>93</v>
      </c>
      <c r="F191" s="133">
        <v>41065005</v>
      </c>
      <c r="G191" s="133">
        <v>10176100</v>
      </c>
      <c r="H191" s="132">
        <v>93000000</v>
      </c>
      <c r="I191" s="131">
        <v>1535165</v>
      </c>
      <c r="J191" s="132">
        <v>100000000</v>
      </c>
    </row>
    <row r="192" spans="1:10" ht="14.25" customHeight="1">
      <c r="A192" s="120">
        <v>19</v>
      </c>
      <c r="B192" s="120">
        <v>3</v>
      </c>
      <c r="C192" s="120">
        <v>7</v>
      </c>
      <c r="D192" s="135">
        <v>1201010</v>
      </c>
      <c r="E192" s="134" t="s">
        <v>94</v>
      </c>
      <c r="F192" s="125">
        <v>23228425</v>
      </c>
      <c r="G192" s="125">
        <v>11395500</v>
      </c>
      <c r="H192" s="132">
        <v>24000000</v>
      </c>
      <c r="I192" s="131">
        <v>5261875</v>
      </c>
      <c r="J192" s="132">
        <v>50000000</v>
      </c>
    </row>
    <row r="193" spans="1:10" ht="15" customHeight="1">
      <c r="A193" s="120">
        <v>19</v>
      </c>
      <c r="B193" s="120">
        <v>3</v>
      </c>
      <c r="C193" s="120">
        <v>6</v>
      </c>
      <c r="D193" s="135">
        <v>1201011</v>
      </c>
      <c r="E193" s="134" t="s">
        <v>95</v>
      </c>
      <c r="F193" s="132">
        <v>0</v>
      </c>
      <c r="G193" s="132">
        <v>0</v>
      </c>
      <c r="H193" s="273" t="s">
        <v>86</v>
      </c>
      <c r="I193" s="132">
        <v>0</v>
      </c>
      <c r="J193" s="273" t="s">
        <v>86</v>
      </c>
    </row>
    <row r="194" spans="1:10" ht="16.5" customHeight="1">
      <c r="A194" s="120">
        <v>19</v>
      </c>
      <c r="B194" s="120">
        <v>3</v>
      </c>
      <c r="C194" s="120">
        <v>6</v>
      </c>
      <c r="D194" s="135">
        <v>1201012</v>
      </c>
      <c r="E194" s="124" t="s">
        <v>96</v>
      </c>
      <c r="F194" s="132">
        <v>0</v>
      </c>
      <c r="G194" s="132">
        <v>0</v>
      </c>
      <c r="H194" s="136" t="s">
        <v>86</v>
      </c>
      <c r="I194" s="137">
        <v>0</v>
      </c>
      <c r="J194" s="136">
        <v>50000000</v>
      </c>
    </row>
    <row r="195" spans="1:10">
      <c r="A195" s="120"/>
      <c r="B195" s="120"/>
      <c r="C195" s="120"/>
      <c r="D195" s="135"/>
      <c r="E195" s="134"/>
      <c r="F195" s="138"/>
      <c r="G195" s="138"/>
      <c r="H195" s="138"/>
      <c r="I195" s="139"/>
      <c r="J195" s="138"/>
    </row>
    <row r="196" spans="1:10" ht="15" customHeight="1">
      <c r="A196" s="120">
        <v>19</v>
      </c>
      <c r="B196" s="120">
        <v>4</v>
      </c>
      <c r="C196" s="120"/>
      <c r="D196" s="135"/>
      <c r="E196" s="122" t="s">
        <v>97</v>
      </c>
      <c r="F196" s="132"/>
      <c r="G196" s="132"/>
      <c r="H196" s="140"/>
      <c r="I196" s="131"/>
      <c r="J196" s="140"/>
    </row>
    <row r="197" spans="1:10" ht="13.5" customHeight="1">
      <c r="A197" s="120">
        <v>19</v>
      </c>
      <c r="B197" s="120">
        <v>4</v>
      </c>
      <c r="C197" s="120">
        <v>4</v>
      </c>
      <c r="D197" s="135">
        <v>1201013</v>
      </c>
      <c r="E197" s="124" t="s">
        <v>98</v>
      </c>
      <c r="F197" s="125">
        <v>6250000</v>
      </c>
      <c r="G197" s="125">
        <v>8840000</v>
      </c>
      <c r="H197" s="132">
        <v>6760000</v>
      </c>
      <c r="I197" s="132">
        <v>3300000</v>
      </c>
      <c r="J197" s="132">
        <v>10000000</v>
      </c>
    </row>
    <row r="198" spans="1:10">
      <c r="A198" s="120"/>
      <c r="B198" s="120"/>
      <c r="C198" s="120"/>
      <c r="D198" s="135"/>
      <c r="E198" s="124"/>
      <c r="F198" s="132"/>
      <c r="G198" s="132"/>
      <c r="H198" s="132"/>
      <c r="I198" s="141"/>
      <c r="J198" s="132"/>
    </row>
    <row r="199" spans="1:10" ht="15.75" customHeight="1">
      <c r="A199" s="120">
        <v>31</v>
      </c>
      <c r="B199" s="120">
        <v>1</v>
      </c>
      <c r="C199" s="120"/>
      <c r="D199" s="135"/>
      <c r="E199" s="122" t="s">
        <v>99</v>
      </c>
      <c r="F199" s="138"/>
      <c r="G199" s="138"/>
      <c r="H199" s="132"/>
      <c r="I199" s="141"/>
      <c r="J199" s="132"/>
    </row>
    <row r="200" spans="1:10" ht="15.75" customHeight="1">
      <c r="A200" s="142">
        <v>31</v>
      </c>
      <c r="B200" s="142">
        <v>1</v>
      </c>
      <c r="C200" s="142">
        <v>7</v>
      </c>
      <c r="D200" s="143">
        <v>1201014</v>
      </c>
      <c r="E200" s="144" t="s">
        <v>100</v>
      </c>
      <c r="F200" s="145">
        <v>1555000</v>
      </c>
      <c r="G200" s="145">
        <v>3000000</v>
      </c>
      <c r="H200" s="146">
        <v>3600000</v>
      </c>
      <c r="I200" s="146">
        <v>2512211</v>
      </c>
      <c r="J200" s="146">
        <v>5000000</v>
      </c>
    </row>
    <row r="201" spans="1:10" ht="15.75" customHeight="1">
      <c r="A201" s="120"/>
      <c r="B201" s="120"/>
      <c r="C201" s="120"/>
      <c r="D201" s="135"/>
      <c r="E201" s="124"/>
      <c r="F201" s="125"/>
      <c r="G201" s="125"/>
      <c r="H201" s="132"/>
      <c r="I201" s="132"/>
      <c r="J201" s="132"/>
    </row>
    <row r="202" spans="1:10" ht="15.75" customHeight="1">
      <c r="A202" s="120">
        <v>39</v>
      </c>
      <c r="B202" s="120">
        <v>1</v>
      </c>
      <c r="C202" s="120"/>
      <c r="D202" s="135"/>
      <c r="E202" s="122" t="s">
        <v>488</v>
      </c>
      <c r="F202" s="125"/>
      <c r="G202" s="125"/>
      <c r="H202" s="132"/>
      <c r="I202" s="132"/>
      <c r="J202" s="132"/>
    </row>
    <row r="203" spans="1:10" ht="15.75" customHeight="1">
      <c r="A203" s="120">
        <v>39</v>
      </c>
      <c r="B203" s="120">
        <v>1</v>
      </c>
      <c r="C203" s="120">
        <v>3</v>
      </c>
      <c r="D203" s="135">
        <v>1201015</v>
      </c>
      <c r="E203" s="124" t="s">
        <v>489</v>
      </c>
      <c r="F203" s="125">
        <v>0</v>
      </c>
      <c r="G203" s="125">
        <v>0</v>
      </c>
      <c r="H203" s="132">
        <v>0</v>
      </c>
      <c r="I203" s="132">
        <v>0</v>
      </c>
      <c r="J203" s="132">
        <v>5000000</v>
      </c>
    </row>
    <row r="204" spans="1:10" ht="15.75" customHeight="1">
      <c r="A204" s="120"/>
      <c r="B204" s="120"/>
      <c r="C204" s="120"/>
      <c r="D204" s="135"/>
      <c r="E204" s="124"/>
      <c r="F204" s="125"/>
      <c r="G204" s="125"/>
      <c r="H204" s="132"/>
      <c r="I204" s="132"/>
      <c r="J204" s="132"/>
    </row>
    <row r="205" spans="1:10" ht="15.75" customHeight="1">
      <c r="A205" s="120">
        <v>46</v>
      </c>
      <c r="B205" s="120">
        <v>1</v>
      </c>
      <c r="C205" s="120"/>
      <c r="D205" s="135"/>
      <c r="E205" s="122" t="s">
        <v>509</v>
      </c>
      <c r="F205" s="125"/>
      <c r="G205" s="125"/>
      <c r="H205" s="132"/>
      <c r="I205" s="132"/>
      <c r="J205" s="132"/>
    </row>
    <row r="206" spans="1:10" ht="15.75" customHeight="1" thickBot="1">
      <c r="A206" s="142">
        <v>46</v>
      </c>
      <c r="B206" s="142">
        <v>1</v>
      </c>
      <c r="C206" s="142">
        <v>3</v>
      </c>
      <c r="D206" s="143">
        <v>1201016</v>
      </c>
      <c r="E206" s="144" t="s">
        <v>512</v>
      </c>
      <c r="F206" s="145">
        <v>0</v>
      </c>
      <c r="G206" s="145">
        <v>5624749</v>
      </c>
      <c r="H206" s="146">
        <v>0</v>
      </c>
      <c r="I206" s="146">
        <v>0</v>
      </c>
      <c r="J206" s="146">
        <v>6000000</v>
      </c>
    </row>
    <row r="207" spans="1:10" ht="15.75" customHeight="1" thickBot="1">
      <c r="A207" s="147"/>
      <c r="B207" s="147"/>
      <c r="C207" s="147"/>
      <c r="D207" s="110"/>
      <c r="E207" s="148" t="s">
        <v>6</v>
      </c>
      <c r="F207" s="149">
        <f>SUM(F183:F200)</f>
        <v>3378970816</v>
      </c>
      <c r="G207" s="149">
        <f>SUM(G183:G206)</f>
        <v>3097887332</v>
      </c>
      <c r="H207" s="150">
        <f>SUM(H183:H200)</f>
        <v>5652160000</v>
      </c>
      <c r="I207" s="150">
        <f>SUM(I183:I206)</f>
        <v>2901721440</v>
      </c>
      <c r="J207" s="150">
        <f>SUM(J183:J206)</f>
        <v>10778000000</v>
      </c>
    </row>
    <row r="208" spans="1:10">
      <c r="A208" s="151"/>
      <c r="B208" s="151"/>
      <c r="C208" s="151"/>
      <c r="D208" s="152"/>
      <c r="E208" s="151"/>
      <c r="F208" s="151"/>
      <c r="G208" s="151"/>
      <c r="H208" s="153"/>
      <c r="I208" s="153"/>
      <c r="J208" s="153"/>
    </row>
    <row r="209" spans="1:10" ht="16.5" customHeight="1" thickBot="1">
      <c r="A209" s="154"/>
      <c r="B209" s="155"/>
      <c r="C209" s="155"/>
      <c r="D209" s="156" t="s">
        <v>44</v>
      </c>
      <c r="E209" s="103" t="s">
        <v>101</v>
      </c>
      <c r="F209" s="151"/>
      <c r="G209" s="151"/>
      <c r="H209" s="153"/>
      <c r="I209" s="153"/>
      <c r="J209" s="153"/>
    </row>
    <row r="210" spans="1:10" ht="13.5" customHeight="1" thickBot="1">
      <c r="A210" s="1593" t="s">
        <v>67</v>
      </c>
      <c r="B210" s="1594"/>
      <c r="C210" s="1595"/>
      <c r="D210" s="1596" t="s">
        <v>68</v>
      </c>
      <c r="E210" s="1590" t="s">
        <v>69</v>
      </c>
      <c r="F210" s="1596" t="s">
        <v>70</v>
      </c>
      <c r="G210" s="1596" t="s">
        <v>70</v>
      </c>
      <c r="H210" s="1590" t="s">
        <v>71</v>
      </c>
      <c r="I210" s="1596" t="s">
        <v>428</v>
      </c>
      <c r="J210" s="157"/>
    </row>
    <row r="211" spans="1:10" ht="26.25" customHeight="1" thickBot="1">
      <c r="A211" s="105" t="s">
        <v>73</v>
      </c>
      <c r="B211" s="158" t="s">
        <v>74</v>
      </c>
      <c r="C211" s="105" t="s">
        <v>75</v>
      </c>
      <c r="D211" s="1597"/>
      <c r="E211" s="1591"/>
      <c r="F211" s="1597"/>
      <c r="G211" s="1597"/>
      <c r="H211" s="1591"/>
      <c r="I211" s="1597"/>
      <c r="J211" s="159" t="s">
        <v>72</v>
      </c>
    </row>
    <row r="212" spans="1:10" ht="13.5" customHeight="1" thickBot="1">
      <c r="A212" s="160"/>
      <c r="B212" s="161" t="s">
        <v>73</v>
      </c>
      <c r="C212" s="162" t="s">
        <v>73</v>
      </c>
      <c r="D212" s="1598"/>
      <c r="E212" s="1592"/>
      <c r="F212" s="1598"/>
      <c r="G212" s="1598"/>
      <c r="H212" s="1592"/>
      <c r="I212" s="1598"/>
      <c r="J212" s="163"/>
    </row>
    <row r="213" spans="1:10" ht="12.75" customHeight="1" thickBot="1">
      <c r="A213" s="109" t="s">
        <v>76</v>
      </c>
      <c r="B213" s="110" t="s">
        <v>76</v>
      </c>
      <c r="C213" s="111" t="s">
        <v>77</v>
      </c>
      <c r="D213" s="112" t="s">
        <v>102</v>
      </c>
      <c r="E213" s="111"/>
      <c r="F213" s="113" t="s">
        <v>79</v>
      </c>
      <c r="G213" s="113" t="s">
        <v>80</v>
      </c>
      <c r="H213" s="113" t="s">
        <v>81</v>
      </c>
      <c r="I213" s="114" t="s">
        <v>81</v>
      </c>
      <c r="J213" s="113" t="s">
        <v>427</v>
      </c>
    </row>
    <row r="214" spans="1:10" ht="16.5" customHeight="1">
      <c r="A214" s="115"/>
      <c r="B214" s="115"/>
      <c r="C214" s="115"/>
      <c r="D214" s="115" t="s">
        <v>44</v>
      </c>
      <c r="E214" s="117" t="s">
        <v>103</v>
      </c>
      <c r="F214" s="164"/>
      <c r="G214" s="164"/>
      <c r="H214" s="165"/>
      <c r="I214" s="165"/>
      <c r="J214" s="165"/>
    </row>
    <row r="215" spans="1:10" ht="15.75" customHeight="1">
      <c r="A215" s="166">
        <v>12</v>
      </c>
      <c r="B215" s="166">
        <v>1</v>
      </c>
      <c r="C215" s="120"/>
      <c r="D215" s="135"/>
      <c r="E215" s="122" t="s">
        <v>104</v>
      </c>
      <c r="F215" s="138"/>
      <c r="G215" s="138"/>
      <c r="H215" s="167"/>
      <c r="I215" s="167"/>
      <c r="J215" s="167"/>
    </row>
    <row r="216" spans="1:10" ht="13.5" customHeight="1">
      <c r="A216" s="120">
        <v>12</v>
      </c>
      <c r="B216" s="120">
        <v>1</v>
      </c>
      <c r="C216" s="120">
        <v>3</v>
      </c>
      <c r="D216" s="135">
        <v>1202001</v>
      </c>
      <c r="E216" s="124" t="s">
        <v>105</v>
      </c>
      <c r="F216" s="125">
        <v>100507</v>
      </c>
      <c r="G216" s="125">
        <v>91210</v>
      </c>
      <c r="H216" s="125">
        <v>120000</v>
      </c>
      <c r="I216" s="136">
        <v>133880</v>
      </c>
      <c r="J216" s="125">
        <v>150000</v>
      </c>
    </row>
    <row r="217" spans="1:10" ht="13.5" customHeight="1">
      <c r="A217" s="120"/>
      <c r="B217" s="120"/>
      <c r="C217" s="120"/>
      <c r="D217" s="135"/>
      <c r="E217" s="134"/>
      <c r="F217" s="132"/>
      <c r="G217" s="132"/>
      <c r="H217" s="132"/>
      <c r="I217" s="132"/>
      <c r="J217" s="132"/>
    </row>
    <row r="218" spans="1:10" ht="15" customHeight="1">
      <c r="A218" s="166">
        <v>15</v>
      </c>
      <c r="B218" s="166">
        <v>1</v>
      </c>
      <c r="C218" s="120"/>
      <c r="D218" s="135"/>
      <c r="E218" s="122" t="s">
        <v>106</v>
      </c>
      <c r="F218" s="138"/>
      <c r="G218" s="138"/>
      <c r="H218" s="138"/>
      <c r="I218" s="138"/>
      <c r="J218" s="138"/>
    </row>
    <row r="219" spans="1:10" ht="15.75" customHeight="1">
      <c r="A219" s="120">
        <v>15</v>
      </c>
      <c r="B219" s="120">
        <v>1</v>
      </c>
      <c r="C219" s="120">
        <v>4</v>
      </c>
      <c r="D219" s="135">
        <v>1202002</v>
      </c>
      <c r="E219" s="134" t="s">
        <v>107</v>
      </c>
      <c r="F219" s="169">
        <v>0</v>
      </c>
      <c r="G219" s="169">
        <v>0</v>
      </c>
      <c r="H219" s="132">
        <v>50000</v>
      </c>
      <c r="I219" s="132">
        <v>0</v>
      </c>
      <c r="J219" s="132">
        <v>50000</v>
      </c>
    </row>
    <row r="220" spans="1:10" ht="13.5" customHeight="1">
      <c r="A220" s="120"/>
      <c r="B220" s="120"/>
      <c r="C220" s="120"/>
      <c r="D220" s="135"/>
      <c r="E220" s="134"/>
      <c r="F220" s="132"/>
      <c r="G220" s="132"/>
      <c r="H220" s="132"/>
      <c r="I220" s="132"/>
      <c r="J220" s="132"/>
    </row>
    <row r="221" spans="1:10" ht="17.25" customHeight="1">
      <c r="A221" s="166">
        <v>14</v>
      </c>
      <c r="B221" s="166">
        <v>1</v>
      </c>
      <c r="C221" s="120"/>
      <c r="D221" s="135"/>
      <c r="E221" s="122" t="s">
        <v>108</v>
      </c>
      <c r="F221" s="138"/>
      <c r="G221" s="138"/>
      <c r="H221" s="138"/>
      <c r="I221" s="138"/>
      <c r="J221" s="138"/>
    </row>
    <row r="222" spans="1:10" ht="13.5" customHeight="1">
      <c r="A222" s="120">
        <v>14</v>
      </c>
      <c r="B222" s="120">
        <v>1</v>
      </c>
      <c r="C222" s="120">
        <v>3</v>
      </c>
      <c r="D222" s="135">
        <v>1202003</v>
      </c>
      <c r="E222" s="134" t="s">
        <v>109</v>
      </c>
      <c r="F222" s="132">
        <v>0</v>
      </c>
      <c r="G222" s="132">
        <v>0</v>
      </c>
      <c r="H222" s="136" t="s">
        <v>86</v>
      </c>
      <c r="I222" s="132">
        <v>0</v>
      </c>
      <c r="J222" s="136" t="s">
        <v>457</v>
      </c>
    </row>
    <row r="223" spans="1:10" ht="14.25" customHeight="1">
      <c r="A223" s="120"/>
      <c r="B223" s="120"/>
      <c r="C223" s="120"/>
      <c r="D223" s="135"/>
      <c r="E223" s="134"/>
      <c r="F223" s="132"/>
      <c r="G223" s="132"/>
      <c r="H223" s="132"/>
      <c r="I223" s="132"/>
      <c r="J223" s="132"/>
    </row>
    <row r="224" spans="1:10" ht="15.75" customHeight="1">
      <c r="A224" s="166">
        <v>29</v>
      </c>
      <c r="B224" s="166">
        <v>1</v>
      </c>
      <c r="C224" s="120"/>
      <c r="D224" s="135"/>
      <c r="E224" s="122" t="s">
        <v>110</v>
      </c>
      <c r="F224" s="138"/>
      <c r="G224" s="138"/>
      <c r="H224" s="138"/>
      <c r="I224" s="138"/>
      <c r="J224" s="138"/>
    </row>
    <row r="225" spans="1:11" ht="14.25" customHeight="1">
      <c r="A225" s="120">
        <v>29</v>
      </c>
      <c r="B225" s="120">
        <v>1</v>
      </c>
      <c r="C225" s="120">
        <v>4</v>
      </c>
      <c r="D225" s="135">
        <v>1202004</v>
      </c>
      <c r="E225" s="134" t="s">
        <v>437</v>
      </c>
      <c r="F225" s="125">
        <v>329000</v>
      </c>
      <c r="G225" s="125">
        <v>125000</v>
      </c>
      <c r="H225" s="132">
        <v>200000</v>
      </c>
      <c r="I225" s="132">
        <v>125000</v>
      </c>
      <c r="J225" s="132">
        <v>200000</v>
      </c>
    </row>
    <row r="226" spans="1:11" ht="14.25" customHeight="1">
      <c r="A226" s="120">
        <v>29</v>
      </c>
      <c r="B226" s="120">
        <v>1</v>
      </c>
      <c r="C226" s="120">
        <v>4</v>
      </c>
      <c r="D226" s="135">
        <v>1202005</v>
      </c>
      <c r="E226" s="134" t="s">
        <v>436</v>
      </c>
      <c r="F226" s="125">
        <v>0</v>
      </c>
      <c r="G226" s="125">
        <v>0</v>
      </c>
      <c r="H226" s="132">
        <v>0</v>
      </c>
      <c r="I226" s="132">
        <v>0</v>
      </c>
      <c r="J226" s="132">
        <v>300000</v>
      </c>
    </row>
    <row r="227" spans="1:11" ht="14.25" customHeight="1">
      <c r="A227" s="120">
        <v>29</v>
      </c>
      <c r="B227" s="120">
        <v>1</v>
      </c>
      <c r="C227" s="120">
        <v>4</v>
      </c>
      <c r="D227" s="135">
        <v>1202006</v>
      </c>
      <c r="E227" s="134" t="s">
        <v>438</v>
      </c>
      <c r="F227" s="125">
        <v>823000</v>
      </c>
      <c r="G227" s="125">
        <v>361000</v>
      </c>
      <c r="H227" s="132">
        <v>500000</v>
      </c>
      <c r="I227" s="132">
        <v>127000</v>
      </c>
      <c r="J227" s="132">
        <v>400000</v>
      </c>
      <c r="K227" s="170"/>
    </row>
    <row r="228" spans="1:11" ht="14.25" customHeight="1">
      <c r="A228" s="120">
        <v>29</v>
      </c>
      <c r="B228" s="120">
        <v>1</v>
      </c>
      <c r="C228" s="120">
        <v>4</v>
      </c>
      <c r="D228" s="135">
        <v>1202007</v>
      </c>
      <c r="E228" s="134" t="s">
        <v>439</v>
      </c>
      <c r="F228" s="125">
        <v>0</v>
      </c>
      <c r="G228" s="125">
        <v>0</v>
      </c>
      <c r="H228" s="132">
        <v>0</v>
      </c>
      <c r="I228" s="132">
        <v>0</v>
      </c>
      <c r="J228" s="132">
        <v>600000</v>
      </c>
      <c r="K228" s="170"/>
    </row>
    <row r="229" spans="1:11" ht="15.75" customHeight="1">
      <c r="A229" s="120">
        <v>29</v>
      </c>
      <c r="B229" s="120">
        <v>1</v>
      </c>
      <c r="C229" s="120">
        <v>4</v>
      </c>
      <c r="D229" s="135">
        <v>1202008</v>
      </c>
      <c r="E229" s="134" t="s">
        <v>440</v>
      </c>
      <c r="F229" s="125">
        <v>2000</v>
      </c>
      <c r="G229" s="125">
        <v>1000</v>
      </c>
      <c r="H229" s="132">
        <v>5000</v>
      </c>
      <c r="I229" s="132">
        <v>11000</v>
      </c>
      <c r="J229" s="132">
        <v>5000</v>
      </c>
    </row>
    <row r="230" spans="1:11" ht="12" customHeight="1">
      <c r="A230" s="120"/>
      <c r="B230" s="120"/>
      <c r="C230" s="120"/>
      <c r="D230" s="135"/>
      <c r="E230" s="134"/>
      <c r="F230" s="132"/>
      <c r="G230" s="132"/>
      <c r="H230" s="132"/>
      <c r="I230" s="132"/>
      <c r="J230" s="132"/>
    </row>
    <row r="231" spans="1:11" ht="15" customHeight="1">
      <c r="A231" s="166">
        <v>40</v>
      </c>
      <c r="B231" s="166">
        <v>1</v>
      </c>
      <c r="C231" s="120"/>
      <c r="D231" s="135"/>
      <c r="E231" s="122" t="s">
        <v>111</v>
      </c>
      <c r="F231" s="138"/>
      <c r="G231" s="138"/>
      <c r="H231" s="138"/>
      <c r="I231" s="138"/>
      <c r="J231" s="138"/>
    </row>
    <row r="232" spans="1:11" ht="12.75" customHeight="1">
      <c r="A232" s="120">
        <v>40</v>
      </c>
      <c r="B232" s="120">
        <v>1</v>
      </c>
      <c r="C232" s="120">
        <v>4</v>
      </c>
      <c r="D232" s="135">
        <v>1202009</v>
      </c>
      <c r="E232" s="124" t="s">
        <v>112</v>
      </c>
      <c r="F232" s="132">
        <v>0</v>
      </c>
      <c r="G232" s="132">
        <v>0</v>
      </c>
      <c r="H232" s="132">
        <v>30000</v>
      </c>
      <c r="I232" s="132">
        <v>70300</v>
      </c>
      <c r="J232" s="132">
        <v>300000</v>
      </c>
    </row>
    <row r="233" spans="1:11" ht="12.75" customHeight="1">
      <c r="A233" s="120">
        <v>40</v>
      </c>
      <c r="B233" s="120">
        <v>1</v>
      </c>
      <c r="C233" s="120">
        <v>4</v>
      </c>
      <c r="D233" s="135">
        <v>1202010</v>
      </c>
      <c r="E233" s="124" t="s">
        <v>430</v>
      </c>
      <c r="F233" s="125">
        <v>60000</v>
      </c>
      <c r="G233" s="125">
        <v>65000</v>
      </c>
      <c r="H233" s="132">
        <v>100000</v>
      </c>
      <c r="I233" s="132">
        <v>35250</v>
      </c>
      <c r="J233" s="132">
        <v>50000</v>
      </c>
    </row>
    <row r="234" spans="1:11" ht="13.5" customHeight="1">
      <c r="A234" s="120">
        <v>40</v>
      </c>
      <c r="B234" s="120">
        <v>1</v>
      </c>
      <c r="C234" s="120">
        <v>4</v>
      </c>
      <c r="D234" s="135">
        <v>1202011</v>
      </c>
      <c r="E234" s="124" t="s">
        <v>429</v>
      </c>
      <c r="F234" s="132">
        <v>0</v>
      </c>
      <c r="G234" s="132">
        <v>0</v>
      </c>
      <c r="H234" s="132">
        <v>0</v>
      </c>
      <c r="I234" s="132">
        <v>0</v>
      </c>
      <c r="J234" s="132">
        <v>50000</v>
      </c>
      <c r="K234" s="270"/>
    </row>
    <row r="235" spans="1:11" ht="11.25" customHeight="1">
      <c r="A235" s="120"/>
      <c r="B235" s="120"/>
      <c r="C235" s="120"/>
      <c r="D235" s="135"/>
      <c r="E235" s="124"/>
      <c r="F235" s="132"/>
      <c r="G235" s="132"/>
      <c r="H235" s="132"/>
      <c r="I235" s="132"/>
      <c r="J235" s="132"/>
      <c r="K235" s="211"/>
    </row>
    <row r="236" spans="1:11" ht="15.75" customHeight="1">
      <c r="A236" s="166">
        <v>41</v>
      </c>
      <c r="B236" s="166">
        <v>1</v>
      </c>
      <c r="C236" s="120"/>
      <c r="D236" s="135"/>
      <c r="E236" s="122" t="s">
        <v>113</v>
      </c>
      <c r="F236" s="138"/>
      <c r="G236" s="138"/>
      <c r="H236" s="138"/>
      <c r="I236" s="138"/>
      <c r="J236" s="138"/>
    </row>
    <row r="237" spans="1:11" ht="12" customHeight="1">
      <c r="A237" s="120">
        <v>41</v>
      </c>
      <c r="B237" s="120">
        <v>1</v>
      </c>
      <c r="C237" s="120">
        <v>3</v>
      </c>
      <c r="D237" s="135">
        <v>1202012</v>
      </c>
      <c r="E237" s="124" t="s">
        <v>114</v>
      </c>
      <c r="F237" s="132">
        <v>0</v>
      </c>
      <c r="G237" s="132">
        <v>0</v>
      </c>
      <c r="H237" s="132">
        <v>1500000</v>
      </c>
      <c r="I237" s="132">
        <v>0</v>
      </c>
      <c r="J237" s="132">
        <v>1500000</v>
      </c>
    </row>
    <row r="238" spans="1:11" ht="14.25" customHeight="1">
      <c r="A238" s="120">
        <v>41</v>
      </c>
      <c r="B238" s="120">
        <v>1</v>
      </c>
      <c r="C238" s="120">
        <v>3</v>
      </c>
      <c r="D238" s="135">
        <v>1202013</v>
      </c>
      <c r="E238" s="124" t="s">
        <v>430</v>
      </c>
      <c r="F238" s="132">
        <v>0</v>
      </c>
      <c r="G238" s="132">
        <v>5000</v>
      </c>
      <c r="H238" s="132">
        <v>15000</v>
      </c>
      <c r="I238" s="132">
        <v>0</v>
      </c>
      <c r="J238" s="132">
        <v>25000</v>
      </c>
    </row>
    <row r="239" spans="1:11" ht="15.75" customHeight="1">
      <c r="A239" s="120">
        <v>41</v>
      </c>
      <c r="B239" s="120">
        <v>1</v>
      </c>
      <c r="C239" s="120">
        <v>3</v>
      </c>
      <c r="D239" s="135">
        <v>1202014</v>
      </c>
      <c r="E239" s="124" t="s">
        <v>429</v>
      </c>
      <c r="F239" s="132">
        <v>0</v>
      </c>
      <c r="G239" s="132">
        <v>0</v>
      </c>
      <c r="H239" s="132">
        <v>0</v>
      </c>
      <c r="I239" s="132">
        <v>0</v>
      </c>
      <c r="J239" s="132">
        <v>25000</v>
      </c>
    </row>
    <row r="240" spans="1:11" ht="12" customHeight="1">
      <c r="A240" s="120"/>
      <c r="B240" s="120"/>
      <c r="C240" s="120"/>
      <c r="D240" s="135"/>
      <c r="E240" s="124"/>
      <c r="F240" s="132"/>
      <c r="G240" s="132"/>
      <c r="H240" s="132"/>
      <c r="I240" s="132"/>
      <c r="J240" s="132"/>
    </row>
    <row r="241" spans="1:10" ht="15.75" customHeight="1">
      <c r="A241" s="166">
        <v>19</v>
      </c>
      <c r="B241" s="166">
        <v>4</v>
      </c>
      <c r="C241" s="120"/>
      <c r="D241" s="135"/>
      <c r="E241" s="122" t="s">
        <v>97</v>
      </c>
      <c r="F241" s="138"/>
      <c r="G241" s="138"/>
      <c r="H241" s="138"/>
      <c r="I241" s="138"/>
      <c r="J241" s="138"/>
    </row>
    <row r="242" spans="1:10" ht="15" customHeight="1">
      <c r="A242" s="120">
        <v>19</v>
      </c>
      <c r="B242" s="120">
        <v>4</v>
      </c>
      <c r="C242" s="120">
        <v>4</v>
      </c>
      <c r="D242" s="135">
        <v>1202015</v>
      </c>
      <c r="E242" s="134" t="s">
        <v>115</v>
      </c>
      <c r="F242" s="125">
        <v>340000</v>
      </c>
      <c r="G242" s="125">
        <v>340000</v>
      </c>
      <c r="H242" s="132">
        <v>260000</v>
      </c>
      <c r="I242" s="132">
        <v>360000</v>
      </c>
      <c r="J242" s="132">
        <v>500000</v>
      </c>
    </row>
    <row r="243" spans="1:10" ht="13.5" customHeight="1">
      <c r="A243" s="120">
        <v>19</v>
      </c>
      <c r="B243" s="120">
        <v>4</v>
      </c>
      <c r="C243" s="120">
        <v>4</v>
      </c>
      <c r="D243" s="135">
        <v>1202016</v>
      </c>
      <c r="E243" s="134" t="s">
        <v>116</v>
      </c>
      <c r="F243" s="125">
        <v>126000</v>
      </c>
      <c r="G243" s="125">
        <v>210000</v>
      </c>
      <c r="H243" s="132">
        <v>207500</v>
      </c>
      <c r="I243" s="132">
        <v>116500</v>
      </c>
      <c r="J243" s="132">
        <v>250000</v>
      </c>
    </row>
    <row r="244" spans="1:10" ht="13.5" customHeight="1">
      <c r="A244" s="120">
        <v>19</v>
      </c>
      <c r="B244" s="120">
        <v>4</v>
      </c>
      <c r="C244" s="120">
        <v>4</v>
      </c>
      <c r="D244" s="135">
        <v>1202017</v>
      </c>
      <c r="E244" s="134" t="s">
        <v>117</v>
      </c>
      <c r="F244" s="125">
        <v>1000</v>
      </c>
      <c r="G244" s="125">
        <v>5000</v>
      </c>
      <c r="H244" s="132">
        <v>5000</v>
      </c>
      <c r="I244" s="132">
        <v>0</v>
      </c>
      <c r="J244" s="132">
        <v>10000</v>
      </c>
    </row>
    <row r="245" spans="1:10" ht="13.5" customHeight="1">
      <c r="A245" s="120">
        <v>19</v>
      </c>
      <c r="B245" s="120">
        <v>4</v>
      </c>
      <c r="C245" s="120">
        <v>4</v>
      </c>
      <c r="D245" s="135">
        <v>1202018</v>
      </c>
      <c r="E245" s="124" t="s">
        <v>118</v>
      </c>
      <c r="F245" s="133">
        <v>0</v>
      </c>
      <c r="G245" s="133">
        <v>11000</v>
      </c>
      <c r="H245" s="132">
        <v>15000</v>
      </c>
      <c r="I245" s="132">
        <v>0</v>
      </c>
      <c r="J245" s="132">
        <v>20000</v>
      </c>
    </row>
    <row r="246" spans="1:10" ht="13.5" customHeight="1" thickBot="1">
      <c r="A246" s="120">
        <v>19</v>
      </c>
      <c r="B246" s="120">
        <v>4</v>
      </c>
      <c r="C246" s="120">
        <v>4</v>
      </c>
      <c r="D246" s="135">
        <v>1202019</v>
      </c>
      <c r="E246" s="124" t="s">
        <v>119</v>
      </c>
      <c r="F246" s="171">
        <v>0</v>
      </c>
      <c r="G246" s="171">
        <v>0</v>
      </c>
      <c r="H246" s="136" t="s">
        <v>86</v>
      </c>
      <c r="I246" s="132">
        <v>100000</v>
      </c>
      <c r="J246" s="136">
        <v>200000</v>
      </c>
    </row>
    <row r="247" spans="1:10" ht="13.5" customHeight="1" thickBot="1">
      <c r="A247" s="1593" t="s">
        <v>67</v>
      </c>
      <c r="B247" s="1594"/>
      <c r="C247" s="1595"/>
      <c r="D247" s="1596" t="s">
        <v>68</v>
      </c>
      <c r="E247" s="1590" t="s">
        <v>69</v>
      </c>
      <c r="F247" s="1596" t="s">
        <v>70</v>
      </c>
      <c r="G247" s="1596" t="s">
        <v>70</v>
      </c>
      <c r="H247" s="1590" t="s">
        <v>71</v>
      </c>
      <c r="I247" s="1596" t="s">
        <v>428</v>
      </c>
      <c r="J247" s="323"/>
    </row>
    <row r="248" spans="1:10" ht="26.25" customHeight="1" thickBot="1">
      <c r="A248" s="105" t="s">
        <v>73</v>
      </c>
      <c r="B248" s="158" t="s">
        <v>74</v>
      </c>
      <c r="C248" s="105" t="s">
        <v>75</v>
      </c>
      <c r="D248" s="1597"/>
      <c r="E248" s="1591"/>
      <c r="F248" s="1597"/>
      <c r="G248" s="1597"/>
      <c r="H248" s="1591"/>
      <c r="I248" s="1597"/>
      <c r="J248" s="324" t="s">
        <v>72</v>
      </c>
    </row>
    <row r="249" spans="1:10" ht="13.5" customHeight="1" thickBot="1">
      <c r="A249" s="160"/>
      <c r="B249" s="161" t="s">
        <v>73</v>
      </c>
      <c r="C249" s="162" t="s">
        <v>73</v>
      </c>
      <c r="D249" s="1598"/>
      <c r="E249" s="1592"/>
      <c r="F249" s="1598"/>
      <c r="G249" s="1598"/>
      <c r="H249" s="1592"/>
      <c r="I249" s="1598"/>
      <c r="J249" s="163"/>
    </row>
    <row r="250" spans="1:10" ht="12.75" customHeight="1" thickBot="1">
      <c r="A250" s="109" t="s">
        <v>76</v>
      </c>
      <c r="B250" s="110" t="s">
        <v>76</v>
      </c>
      <c r="C250" s="111" t="s">
        <v>77</v>
      </c>
      <c r="D250" s="112" t="s">
        <v>102</v>
      </c>
      <c r="E250" s="111"/>
      <c r="F250" s="113" t="s">
        <v>79</v>
      </c>
      <c r="G250" s="113" t="s">
        <v>80</v>
      </c>
      <c r="H250" s="113" t="s">
        <v>81</v>
      </c>
      <c r="I250" s="114" t="s">
        <v>81</v>
      </c>
      <c r="J250" s="113" t="s">
        <v>427</v>
      </c>
    </row>
    <row r="251" spans="1:10" ht="16.5" customHeight="1">
      <c r="A251" s="115"/>
      <c r="B251" s="115"/>
      <c r="C251" s="115"/>
      <c r="D251" s="115" t="s">
        <v>44</v>
      </c>
      <c r="E251" s="117" t="s">
        <v>103</v>
      </c>
      <c r="F251" s="164"/>
      <c r="G251" s="164"/>
      <c r="H251" s="165"/>
      <c r="I251" s="165"/>
      <c r="J251" s="165"/>
    </row>
    <row r="252" spans="1:10" ht="15.75" customHeight="1">
      <c r="A252" s="166">
        <v>19</v>
      </c>
      <c r="B252" s="166">
        <v>3</v>
      </c>
      <c r="C252" s="120"/>
      <c r="D252" s="135"/>
      <c r="E252" s="122" t="s">
        <v>120</v>
      </c>
      <c r="F252" s="138"/>
      <c r="G252" s="138"/>
      <c r="H252" s="138"/>
      <c r="I252" s="138"/>
      <c r="J252" s="138"/>
    </row>
    <row r="253" spans="1:10" ht="15.75" customHeight="1">
      <c r="A253" s="120">
        <v>19</v>
      </c>
      <c r="B253" s="120">
        <v>3</v>
      </c>
      <c r="C253" s="120">
        <v>6</v>
      </c>
      <c r="D253" s="135">
        <v>1202020</v>
      </c>
      <c r="E253" s="134" t="s">
        <v>121</v>
      </c>
      <c r="F253" s="132">
        <v>14082000</v>
      </c>
      <c r="G253" s="132">
        <v>15288000</v>
      </c>
      <c r="H253" s="132">
        <v>19500000</v>
      </c>
      <c r="I253" s="140">
        <v>14400355</v>
      </c>
      <c r="J253" s="132">
        <v>50000000</v>
      </c>
    </row>
    <row r="254" spans="1:10" ht="15" customHeight="1">
      <c r="A254" s="120"/>
      <c r="B254" s="120"/>
      <c r="C254" s="120"/>
      <c r="D254" s="135"/>
      <c r="E254" s="134"/>
      <c r="F254" s="132"/>
      <c r="G254" s="132"/>
      <c r="H254" s="132"/>
      <c r="I254" s="140"/>
      <c r="J254" s="132"/>
    </row>
    <row r="255" spans="1:10" ht="16.5" customHeight="1">
      <c r="A255" s="166">
        <v>43</v>
      </c>
      <c r="B255" s="166">
        <v>1</v>
      </c>
      <c r="C255" s="120"/>
      <c r="D255" s="135"/>
      <c r="E255" s="122" t="s">
        <v>122</v>
      </c>
      <c r="F255" s="172"/>
      <c r="G255" s="172"/>
      <c r="H255" s="138"/>
      <c r="I255" s="138"/>
      <c r="J255" s="138"/>
    </row>
    <row r="256" spans="1:10" ht="12.75" customHeight="1">
      <c r="A256" s="120">
        <v>43</v>
      </c>
      <c r="B256" s="120">
        <v>1</v>
      </c>
      <c r="C256" s="120">
        <v>4</v>
      </c>
      <c r="D256" s="135">
        <v>1202021</v>
      </c>
      <c r="E256" s="134" t="s">
        <v>123</v>
      </c>
      <c r="F256" s="173">
        <v>752810</v>
      </c>
      <c r="G256" s="173">
        <v>142200</v>
      </c>
      <c r="H256" s="132">
        <v>500000</v>
      </c>
      <c r="I256" s="132">
        <v>276710</v>
      </c>
      <c r="J256" s="132">
        <v>1000000</v>
      </c>
    </row>
    <row r="257" spans="1:10" ht="12.75" customHeight="1">
      <c r="A257" s="120">
        <v>43</v>
      </c>
      <c r="B257" s="120">
        <v>1</v>
      </c>
      <c r="C257" s="120">
        <v>4</v>
      </c>
      <c r="D257" s="135">
        <v>1202022</v>
      </c>
      <c r="E257" s="134" t="s">
        <v>124</v>
      </c>
      <c r="F257" s="173">
        <v>37960070</v>
      </c>
      <c r="G257" s="173">
        <v>38690985</v>
      </c>
      <c r="H257" s="132">
        <v>40000000</v>
      </c>
      <c r="I257" s="132">
        <v>21884813</v>
      </c>
      <c r="J257" s="132">
        <v>50000000</v>
      </c>
    </row>
    <row r="258" spans="1:10" ht="15.75" customHeight="1">
      <c r="A258" s="120">
        <v>43</v>
      </c>
      <c r="B258" s="120">
        <v>1</v>
      </c>
      <c r="C258" s="120">
        <v>4</v>
      </c>
      <c r="D258" s="135">
        <v>1202023</v>
      </c>
      <c r="E258" s="134" t="s">
        <v>125</v>
      </c>
      <c r="F258" s="173">
        <v>27750582</v>
      </c>
      <c r="G258" s="173">
        <v>42343992</v>
      </c>
      <c r="H258" s="132">
        <v>35000000</v>
      </c>
      <c r="I258" s="132">
        <v>48625480</v>
      </c>
      <c r="J258" s="132">
        <v>50000000</v>
      </c>
    </row>
    <row r="259" spans="1:10" ht="13.5" customHeight="1">
      <c r="A259" s="120"/>
      <c r="B259" s="120"/>
      <c r="C259" s="120"/>
      <c r="D259" s="135"/>
      <c r="E259" s="134"/>
      <c r="F259" s="132"/>
      <c r="G259" s="132"/>
      <c r="H259" s="132"/>
      <c r="I259" s="132"/>
      <c r="J259" s="132"/>
    </row>
    <row r="260" spans="1:10" ht="15.75" customHeight="1">
      <c r="A260" s="166">
        <v>16</v>
      </c>
      <c r="B260" s="166">
        <v>1</v>
      </c>
      <c r="C260" s="120"/>
      <c r="D260" s="135"/>
      <c r="E260" s="122" t="s">
        <v>126</v>
      </c>
      <c r="F260" s="138"/>
      <c r="G260" s="138"/>
      <c r="H260" s="138"/>
      <c r="I260" s="138"/>
      <c r="J260" s="138"/>
    </row>
    <row r="261" spans="1:10" ht="13.5" customHeight="1">
      <c r="A261" s="120">
        <v>16</v>
      </c>
      <c r="B261" s="120">
        <v>1</v>
      </c>
      <c r="C261" s="120">
        <v>8</v>
      </c>
      <c r="D261" s="135">
        <v>1202024</v>
      </c>
      <c r="E261" s="134" t="s">
        <v>127</v>
      </c>
      <c r="F261" s="132">
        <v>0</v>
      </c>
      <c r="G261" s="132">
        <v>24000</v>
      </c>
      <c r="H261" s="132">
        <v>60000</v>
      </c>
      <c r="I261" s="132">
        <v>22500</v>
      </c>
      <c r="J261" s="132">
        <v>100000</v>
      </c>
    </row>
    <row r="262" spans="1:10" ht="14.25" customHeight="1">
      <c r="A262" s="120">
        <v>16</v>
      </c>
      <c r="B262" s="120">
        <v>1</v>
      </c>
      <c r="C262" s="120">
        <v>6</v>
      </c>
      <c r="D262" s="135">
        <v>1202025</v>
      </c>
      <c r="E262" s="134" t="s">
        <v>128</v>
      </c>
      <c r="F262" s="169">
        <v>0</v>
      </c>
      <c r="G262" s="169">
        <v>0</v>
      </c>
      <c r="H262" s="132">
        <v>20000</v>
      </c>
      <c r="I262" s="132">
        <v>0</v>
      </c>
      <c r="J262" s="132">
        <v>100000</v>
      </c>
    </row>
    <row r="263" spans="1:10" ht="14.25" customHeight="1">
      <c r="A263" s="120">
        <v>16</v>
      </c>
      <c r="B263" s="120">
        <v>1</v>
      </c>
      <c r="C263" s="120">
        <v>6</v>
      </c>
      <c r="D263" s="135">
        <v>1202026</v>
      </c>
      <c r="E263" s="134" t="s">
        <v>129</v>
      </c>
      <c r="F263" s="132">
        <v>0</v>
      </c>
      <c r="G263" s="132">
        <v>0</v>
      </c>
      <c r="H263" s="132">
        <v>15000</v>
      </c>
      <c r="I263" s="132">
        <v>500</v>
      </c>
      <c r="J263" s="132">
        <v>15000</v>
      </c>
    </row>
    <row r="264" spans="1:10" ht="12.75" customHeight="1">
      <c r="A264" s="120">
        <v>16</v>
      </c>
      <c r="B264" s="120">
        <v>1</v>
      </c>
      <c r="C264" s="120">
        <v>8</v>
      </c>
      <c r="D264" s="135">
        <v>1202027</v>
      </c>
      <c r="E264" s="134" t="s">
        <v>462</v>
      </c>
      <c r="F264" s="173">
        <v>77200</v>
      </c>
      <c r="G264" s="173">
        <v>133500</v>
      </c>
      <c r="H264" s="132">
        <v>180000</v>
      </c>
      <c r="I264" s="132">
        <v>170670</v>
      </c>
      <c r="J264" s="132">
        <v>200000</v>
      </c>
    </row>
    <row r="265" spans="1:10">
      <c r="A265" s="120">
        <v>16</v>
      </c>
      <c r="B265" s="120">
        <v>1</v>
      </c>
      <c r="C265" s="120">
        <v>8</v>
      </c>
      <c r="D265" s="135">
        <v>1202028</v>
      </c>
      <c r="E265" s="134" t="s">
        <v>130</v>
      </c>
      <c r="F265" s="173">
        <v>37066000</v>
      </c>
      <c r="G265" s="173">
        <v>48874825</v>
      </c>
      <c r="H265" s="132">
        <v>70000000</v>
      </c>
      <c r="I265" s="132">
        <v>40688910</v>
      </c>
      <c r="J265" s="132">
        <v>100000000</v>
      </c>
    </row>
    <row r="266" spans="1:10" ht="15" customHeight="1">
      <c r="A266" s="120">
        <v>16</v>
      </c>
      <c r="B266" s="120">
        <v>1</v>
      </c>
      <c r="C266" s="120">
        <v>10</v>
      </c>
      <c r="D266" s="135">
        <v>1202029</v>
      </c>
      <c r="E266" s="134" t="s">
        <v>131</v>
      </c>
      <c r="F266" s="174">
        <v>0</v>
      </c>
      <c r="G266" s="174">
        <v>0</v>
      </c>
      <c r="H266" s="136" t="s">
        <v>86</v>
      </c>
      <c r="I266" s="132">
        <v>0</v>
      </c>
      <c r="J266" s="136" t="s">
        <v>86</v>
      </c>
    </row>
    <row r="267" spans="1:10" ht="14.25" customHeight="1">
      <c r="A267" s="120">
        <v>16</v>
      </c>
      <c r="B267" s="120">
        <v>1</v>
      </c>
      <c r="C267" s="120">
        <v>8</v>
      </c>
      <c r="D267" s="135">
        <v>1202030</v>
      </c>
      <c r="E267" s="134" t="s">
        <v>132</v>
      </c>
      <c r="F267" s="169">
        <v>0</v>
      </c>
      <c r="G267" s="169">
        <v>0</v>
      </c>
      <c r="H267" s="132">
        <v>2000000</v>
      </c>
      <c r="I267" s="132">
        <v>4000</v>
      </c>
      <c r="J267" s="132">
        <v>2000000</v>
      </c>
    </row>
    <row r="268" spans="1:10" ht="14.25" customHeight="1">
      <c r="A268" s="120">
        <v>16</v>
      </c>
      <c r="B268" s="120">
        <v>1</v>
      </c>
      <c r="C268" s="120">
        <v>8</v>
      </c>
      <c r="D268" s="135">
        <v>1202031</v>
      </c>
      <c r="E268" s="134" t="s">
        <v>463</v>
      </c>
      <c r="F268" s="169">
        <v>0</v>
      </c>
      <c r="G268" s="169">
        <v>0</v>
      </c>
      <c r="H268" s="132">
        <v>0</v>
      </c>
      <c r="I268" s="132">
        <v>0</v>
      </c>
      <c r="J268" s="132">
        <v>3000000</v>
      </c>
    </row>
    <row r="269" spans="1:10" ht="14.25" customHeight="1">
      <c r="A269" s="120"/>
      <c r="B269" s="120"/>
      <c r="C269" s="120"/>
      <c r="D269" s="135"/>
      <c r="E269" s="134"/>
      <c r="F269" s="132"/>
      <c r="G269" s="132"/>
      <c r="H269" s="132"/>
      <c r="I269" s="132"/>
      <c r="J269" s="132"/>
    </row>
    <row r="270" spans="1:10" ht="15" customHeight="1">
      <c r="A270" s="166">
        <v>31</v>
      </c>
      <c r="B270" s="166">
        <v>3</v>
      </c>
      <c r="C270" s="120"/>
      <c r="D270" s="135"/>
      <c r="E270" s="122" t="s">
        <v>133</v>
      </c>
      <c r="F270" s="138"/>
      <c r="G270" s="138"/>
      <c r="H270" s="138"/>
      <c r="I270" s="138"/>
      <c r="J270" s="138"/>
    </row>
    <row r="271" spans="1:10" ht="13.5" customHeight="1">
      <c r="A271" s="120">
        <v>31</v>
      </c>
      <c r="B271" s="120">
        <v>3</v>
      </c>
      <c r="C271" s="120">
        <v>6</v>
      </c>
      <c r="D271" s="135">
        <v>1202032</v>
      </c>
      <c r="E271" s="134" t="s">
        <v>134</v>
      </c>
      <c r="F271" s="132">
        <v>0</v>
      </c>
      <c r="G271" s="132">
        <v>0</v>
      </c>
      <c r="H271" s="136" t="s">
        <v>86</v>
      </c>
      <c r="I271" s="132">
        <v>0</v>
      </c>
      <c r="J271" s="136" t="s">
        <v>457</v>
      </c>
    </row>
    <row r="272" spans="1:10" ht="12" customHeight="1">
      <c r="A272" s="120">
        <v>31</v>
      </c>
      <c r="B272" s="120">
        <v>3</v>
      </c>
      <c r="C272" s="120">
        <v>5</v>
      </c>
      <c r="D272" s="135">
        <v>1202033</v>
      </c>
      <c r="E272" s="134" t="s">
        <v>135</v>
      </c>
      <c r="F272" s="132">
        <v>0</v>
      </c>
      <c r="G272" s="132">
        <v>100000</v>
      </c>
      <c r="H272" s="132">
        <v>50000</v>
      </c>
      <c r="I272" s="132">
        <v>50000</v>
      </c>
      <c r="J272" s="132">
        <v>50000</v>
      </c>
    </row>
    <row r="273" spans="1:10" ht="13.5" customHeight="1">
      <c r="A273" s="120">
        <v>31</v>
      </c>
      <c r="B273" s="120">
        <v>3</v>
      </c>
      <c r="C273" s="120">
        <v>5</v>
      </c>
      <c r="D273" s="135">
        <v>1202034</v>
      </c>
      <c r="E273" s="134" t="s">
        <v>136</v>
      </c>
      <c r="F273" s="173">
        <v>171505</v>
      </c>
      <c r="G273" s="173">
        <v>395550</v>
      </c>
      <c r="H273" s="132">
        <v>500000</v>
      </c>
      <c r="I273" s="132">
        <v>300500</v>
      </c>
      <c r="J273" s="132">
        <v>500000</v>
      </c>
    </row>
    <row r="274" spans="1:10" ht="13.5" customHeight="1">
      <c r="A274" s="120"/>
      <c r="B274" s="120"/>
      <c r="C274" s="120"/>
      <c r="D274" s="135"/>
      <c r="E274" s="175"/>
      <c r="F274" s="138"/>
      <c r="G274" s="138"/>
      <c r="H274" s="138"/>
      <c r="I274" s="138"/>
      <c r="J274" s="138"/>
    </row>
    <row r="275" spans="1:10">
      <c r="A275" s="166">
        <v>18</v>
      </c>
      <c r="B275" s="166">
        <v>1</v>
      </c>
      <c r="C275" s="120"/>
      <c r="D275" s="135"/>
      <c r="E275" s="122" t="s">
        <v>137</v>
      </c>
      <c r="F275" s="138"/>
      <c r="G275" s="138"/>
      <c r="H275" s="138"/>
      <c r="I275" s="138"/>
      <c r="J275" s="138"/>
    </row>
    <row r="276" spans="1:10" ht="14.25" hidden="1" customHeight="1">
      <c r="A276" s="120">
        <v>18</v>
      </c>
      <c r="B276" s="120">
        <v>1</v>
      </c>
      <c r="C276" s="120">
        <v>4</v>
      </c>
      <c r="D276" s="135">
        <v>411201</v>
      </c>
      <c r="E276" s="124" t="s">
        <v>138</v>
      </c>
      <c r="F276" s="132"/>
      <c r="G276" s="132"/>
      <c r="H276" s="132"/>
      <c r="I276" s="132"/>
      <c r="J276" s="132"/>
    </row>
    <row r="277" spans="1:10" ht="14.25" hidden="1" customHeight="1">
      <c r="A277" s="120">
        <v>16</v>
      </c>
      <c r="B277" s="120">
        <v>2</v>
      </c>
      <c r="C277" s="120"/>
      <c r="D277" s="135"/>
      <c r="E277" s="168" t="s">
        <v>133</v>
      </c>
      <c r="F277" s="138"/>
      <c r="G277" s="138"/>
      <c r="H277" s="138"/>
      <c r="I277" s="138"/>
      <c r="J277" s="138"/>
    </row>
    <row r="278" spans="1:10" ht="12.75" hidden="1" customHeight="1">
      <c r="A278" s="120">
        <v>16</v>
      </c>
      <c r="B278" s="120">
        <v>2</v>
      </c>
      <c r="C278" s="120">
        <v>3</v>
      </c>
      <c r="D278" s="135">
        <v>411101</v>
      </c>
      <c r="E278" s="134" t="s">
        <v>134</v>
      </c>
      <c r="F278" s="132"/>
      <c r="G278" s="132"/>
      <c r="H278" s="132"/>
      <c r="I278" s="132"/>
      <c r="J278" s="132"/>
    </row>
    <row r="279" spans="1:10" ht="13.5" hidden="1" customHeight="1">
      <c r="A279" s="120">
        <v>16</v>
      </c>
      <c r="B279" s="120">
        <v>2</v>
      </c>
      <c r="C279" s="120">
        <v>3</v>
      </c>
      <c r="D279" s="135">
        <v>411102</v>
      </c>
      <c r="E279" s="134" t="s">
        <v>135</v>
      </c>
      <c r="F279" s="132"/>
      <c r="G279" s="132"/>
      <c r="H279" s="132"/>
      <c r="I279" s="132"/>
      <c r="J279" s="132"/>
    </row>
    <row r="280" spans="1:10" ht="11.25" hidden="1" customHeight="1">
      <c r="A280" s="120">
        <v>16</v>
      </c>
      <c r="B280" s="120">
        <v>2</v>
      </c>
      <c r="C280" s="120">
        <v>3</v>
      </c>
      <c r="D280" s="135">
        <v>411103</v>
      </c>
      <c r="E280" s="134" t="s">
        <v>136</v>
      </c>
      <c r="F280" s="173"/>
      <c r="G280" s="173"/>
      <c r="H280" s="132"/>
      <c r="I280" s="132"/>
      <c r="J280" s="132"/>
    </row>
    <row r="281" spans="1:10" ht="12" hidden="1" customHeight="1">
      <c r="A281" s="120"/>
      <c r="B281" s="120"/>
      <c r="C281" s="120"/>
      <c r="D281" s="135"/>
      <c r="E281" s="175"/>
      <c r="F281" s="138"/>
      <c r="G281" s="138"/>
      <c r="H281" s="138"/>
      <c r="I281" s="138"/>
      <c r="J281" s="138"/>
    </row>
    <row r="282" spans="1:10" ht="12.75" hidden="1" customHeight="1">
      <c r="A282" s="120">
        <v>18</v>
      </c>
      <c r="B282" s="120"/>
      <c r="C282" s="120"/>
      <c r="D282" s="135"/>
      <c r="E282" s="122" t="s">
        <v>137</v>
      </c>
      <c r="F282" s="138"/>
      <c r="G282" s="138"/>
      <c r="H282" s="138"/>
      <c r="I282" s="138"/>
      <c r="J282" s="138"/>
    </row>
    <row r="283" spans="1:10" ht="14.25" customHeight="1">
      <c r="A283" s="120">
        <v>18</v>
      </c>
      <c r="B283" s="120">
        <v>1</v>
      </c>
      <c r="C283" s="120">
        <v>4</v>
      </c>
      <c r="D283" s="135">
        <v>1202035</v>
      </c>
      <c r="E283" s="124" t="s">
        <v>138</v>
      </c>
      <c r="F283" s="132">
        <v>0</v>
      </c>
      <c r="G283" s="132"/>
      <c r="H283" s="136" t="s">
        <v>86</v>
      </c>
      <c r="I283" s="132"/>
      <c r="J283" s="136">
        <v>0</v>
      </c>
    </row>
    <row r="284" spans="1:10" ht="14.25" customHeight="1">
      <c r="A284" s="176">
        <v>18</v>
      </c>
      <c r="B284" s="176">
        <v>1</v>
      </c>
      <c r="C284" s="176">
        <v>4</v>
      </c>
      <c r="D284" s="135">
        <v>1202036</v>
      </c>
      <c r="E284" s="178" t="s">
        <v>486</v>
      </c>
      <c r="F284" s="179">
        <v>10666000</v>
      </c>
      <c r="G284" s="179">
        <v>1000000</v>
      </c>
      <c r="H284" s="180">
        <v>12000000</v>
      </c>
      <c r="I284" s="180"/>
      <c r="J284" s="180">
        <v>5000000</v>
      </c>
    </row>
    <row r="285" spans="1:10" ht="14.25" customHeight="1">
      <c r="A285" s="176">
        <v>18</v>
      </c>
      <c r="B285" s="176">
        <v>1</v>
      </c>
      <c r="C285" s="176">
        <v>4</v>
      </c>
      <c r="D285" s="135">
        <v>1202037</v>
      </c>
      <c r="E285" s="178" t="s">
        <v>485</v>
      </c>
      <c r="F285" s="179">
        <v>0</v>
      </c>
      <c r="G285" s="179">
        <v>13069000</v>
      </c>
      <c r="H285" s="180">
        <v>0</v>
      </c>
      <c r="I285" s="180">
        <v>0</v>
      </c>
      <c r="J285" s="180">
        <v>15000000</v>
      </c>
    </row>
    <row r="286" spans="1:10" ht="12.75" customHeight="1">
      <c r="A286" s="120">
        <v>18</v>
      </c>
      <c r="B286" s="120">
        <v>1</v>
      </c>
      <c r="C286" s="120">
        <v>4</v>
      </c>
      <c r="D286" s="135">
        <v>1202038</v>
      </c>
      <c r="E286" s="124" t="s">
        <v>139</v>
      </c>
      <c r="F286" s="173">
        <v>2500000</v>
      </c>
      <c r="G286" s="173">
        <v>4429900</v>
      </c>
      <c r="H286" s="132">
        <v>5000000</v>
      </c>
      <c r="I286" s="132"/>
      <c r="J286" s="132">
        <v>10000000</v>
      </c>
    </row>
    <row r="287" spans="1:10" ht="14.25" customHeight="1">
      <c r="A287" s="120">
        <v>18</v>
      </c>
      <c r="B287" s="120">
        <v>1</v>
      </c>
      <c r="C287" s="120">
        <v>4</v>
      </c>
      <c r="D287" s="135">
        <v>1202039</v>
      </c>
      <c r="E287" s="124" t="s">
        <v>140</v>
      </c>
      <c r="F287" s="173">
        <v>300000</v>
      </c>
      <c r="G287" s="173">
        <v>122400</v>
      </c>
      <c r="H287" s="132">
        <v>50000</v>
      </c>
      <c r="I287" s="132"/>
      <c r="J287" s="132">
        <v>50000</v>
      </c>
    </row>
    <row r="288" spans="1:10" ht="14.25" customHeight="1">
      <c r="A288" s="120">
        <v>18</v>
      </c>
      <c r="B288" s="120">
        <v>1</v>
      </c>
      <c r="C288" s="120">
        <v>4</v>
      </c>
      <c r="D288" s="135">
        <v>1202040</v>
      </c>
      <c r="E288" s="124" t="s">
        <v>635</v>
      </c>
      <c r="F288" s="169">
        <v>0</v>
      </c>
      <c r="G288" s="169">
        <v>0</v>
      </c>
      <c r="H288" s="132">
        <v>0</v>
      </c>
      <c r="I288" s="132">
        <v>0</v>
      </c>
      <c r="J288" s="132">
        <v>300000</v>
      </c>
    </row>
    <row r="289" spans="1:10" ht="14.25" customHeight="1">
      <c r="A289" s="120">
        <v>18</v>
      </c>
      <c r="B289" s="120">
        <v>1</v>
      </c>
      <c r="C289" s="120">
        <v>4</v>
      </c>
      <c r="D289" s="135">
        <v>1202041</v>
      </c>
      <c r="E289" s="124" t="s">
        <v>636</v>
      </c>
      <c r="F289" s="169">
        <v>0</v>
      </c>
      <c r="G289" s="173">
        <v>400000</v>
      </c>
      <c r="H289" s="132">
        <v>0</v>
      </c>
      <c r="I289" s="132">
        <v>250000</v>
      </c>
      <c r="J289" s="132">
        <v>500000</v>
      </c>
    </row>
    <row r="290" spans="1:10" ht="24.75" customHeight="1" thickBot="1">
      <c r="A290" s="120"/>
      <c r="B290" s="120"/>
      <c r="C290" s="120"/>
      <c r="D290" s="135"/>
      <c r="E290" s="124"/>
      <c r="F290" s="169"/>
      <c r="G290" s="169"/>
      <c r="H290" s="132"/>
      <c r="I290" s="132"/>
      <c r="J290" s="132"/>
    </row>
    <row r="291" spans="1:10" ht="13.5" customHeight="1" thickBot="1">
      <c r="A291" s="1593" t="s">
        <v>67</v>
      </c>
      <c r="B291" s="1594"/>
      <c r="C291" s="1595"/>
      <c r="D291" s="1596" t="s">
        <v>68</v>
      </c>
      <c r="E291" s="1590" t="s">
        <v>69</v>
      </c>
      <c r="F291" s="1596" t="s">
        <v>70</v>
      </c>
      <c r="G291" s="1596" t="s">
        <v>70</v>
      </c>
      <c r="H291" s="1590" t="s">
        <v>71</v>
      </c>
      <c r="I291" s="1596" t="s">
        <v>428</v>
      </c>
      <c r="J291" s="323"/>
    </row>
    <row r="292" spans="1:10" ht="26.25" customHeight="1" thickBot="1">
      <c r="A292" s="105" t="s">
        <v>73</v>
      </c>
      <c r="B292" s="158" t="s">
        <v>74</v>
      </c>
      <c r="C292" s="105" t="s">
        <v>75</v>
      </c>
      <c r="D292" s="1597"/>
      <c r="E292" s="1591"/>
      <c r="F292" s="1597"/>
      <c r="G292" s="1597"/>
      <c r="H292" s="1591"/>
      <c r="I292" s="1597"/>
      <c r="J292" s="324" t="s">
        <v>72</v>
      </c>
    </row>
    <row r="293" spans="1:10" ht="13.5" customHeight="1" thickBot="1">
      <c r="A293" s="160"/>
      <c r="B293" s="161" t="s">
        <v>73</v>
      </c>
      <c r="C293" s="162" t="s">
        <v>73</v>
      </c>
      <c r="D293" s="1598"/>
      <c r="E293" s="1592"/>
      <c r="F293" s="1598"/>
      <c r="G293" s="1598"/>
      <c r="H293" s="1592"/>
      <c r="I293" s="1598"/>
      <c r="J293" s="163"/>
    </row>
    <row r="294" spans="1:10" ht="12.75" customHeight="1" thickBot="1">
      <c r="A294" s="109" t="s">
        <v>76</v>
      </c>
      <c r="B294" s="110" t="s">
        <v>76</v>
      </c>
      <c r="C294" s="111" t="s">
        <v>77</v>
      </c>
      <c r="D294" s="112" t="s">
        <v>102</v>
      </c>
      <c r="E294" s="111"/>
      <c r="F294" s="113" t="s">
        <v>79</v>
      </c>
      <c r="G294" s="113" t="s">
        <v>80</v>
      </c>
      <c r="H294" s="113" t="s">
        <v>81</v>
      </c>
      <c r="I294" s="114" t="s">
        <v>81</v>
      </c>
      <c r="J294" s="113" t="s">
        <v>427</v>
      </c>
    </row>
    <row r="295" spans="1:10" ht="16.5" customHeight="1">
      <c r="A295" s="115"/>
      <c r="B295" s="115"/>
      <c r="C295" s="115"/>
      <c r="D295" s="115" t="s">
        <v>44</v>
      </c>
      <c r="E295" s="117" t="s">
        <v>103</v>
      </c>
      <c r="F295" s="164"/>
      <c r="G295" s="164"/>
      <c r="H295" s="165"/>
      <c r="I295" s="165"/>
      <c r="J295" s="165"/>
    </row>
    <row r="296" spans="1:10" ht="20.25" customHeight="1">
      <c r="A296" s="166">
        <v>19</v>
      </c>
      <c r="B296" s="166">
        <v>1</v>
      </c>
      <c r="C296" s="166"/>
      <c r="D296" s="135"/>
      <c r="E296" s="122" t="s">
        <v>144</v>
      </c>
      <c r="F296" s="138"/>
      <c r="G296" s="138"/>
      <c r="H296" s="138"/>
      <c r="I296" s="138"/>
      <c r="J296" s="138"/>
    </row>
    <row r="297" spans="1:10" ht="16.5" customHeight="1">
      <c r="A297" s="120">
        <v>19</v>
      </c>
      <c r="B297" s="120">
        <v>1</v>
      </c>
      <c r="C297" s="120">
        <v>4</v>
      </c>
      <c r="D297" s="135">
        <v>1202042</v>
      </c>
      <c r="E297" s="124" t="s">
        <v>145</v>
      </c>
      <c r="F297" s="173">
        <v>5758700</v>
      </c>
      <c r="G297" s="173">
        <v>6760880</v>
      </c>
      <c r="H297" s="132">
        <v>10000000</v>
      </c>
      <c r="I297" s="132">
        <v>5990860</v>
      </c>
      <c r="J297" s="132">
        <v>10000000</v>
      </c>
    </row>
    <row r="298" spans="1:10" ht="18" customHeight="1">
      <c r="A298" s="120">
        <v>19</v>
      </c>
      <c r="B298" s="120">
        <v>1</v>
      </c>
      <c r="C298" s="120">
        <v>4</v>
      </c>
      <c r="D298" s="135">
        <v>1202043</v>
      </c>
      <c r="E298" s="124" t="s">
        <v>146</v>
      </c>
      <c r="F298" s="132">
        <v>0</v>
      </c>
      <c r="G298" s="132">
        <v>0</v>
      </c>
      <c r="H298" s="136" t="s">
        <v>86</v>
      </c>
      <c r="I298" s="132">
        <v>0</v>
      </c>
      <c r="J298" s="136" t="s">
        <v>86</v>
      </c>
    </row>
    <row r="299" spans="1:10" ht="19.5" customHeight="1">
      <c r="A299" s="120"/>
      <c r="B299" s="120"/>
      <c r="C299" s="120"/>
      <c r="D299" s="135"/>
      <c r="E299" s="124"/>
      <c r="F299" s="132"/>
      <c r="G299" s="132"/>
      <c r="H299" s="132"/>
      <c r="I299" s="132"/>
      <c r="J299" s="132"/>
    </row>
    <row r="300" spans="1:10" ht="15.75" customHeight="1">
      <c r="A300" s="166">
        <v>20</v>
      </c>
      <c r="B300" s="166">
        <v>1</v>
      </c>
      <c r="C300" s="120"/>
      <c r="D300" s="135"/>
      <c r="E300" s="122" t="s">
        <v>147</v>
      </c>
      <c r="F300" s="138"/>
      <c r="G300" s="138"/>
      <c r="H300" s="138"/>
      <c r="I300" s="138"/>
      <c r="J300" s="138"/>
    </row>
    <row r="301" spans="1:10" ht="15" customHeight="1">
      <c r="A301" s="120">
        <v>20</v>
      </c>
      <c r="B301" s="120">
        <v>1</v>
      </c>
      <c r="C301" s="120">
        <v>7</v>
      </c>
      <c r="D301" s="135">
        <v>1202044</v>
      </c>
      <c r="E301" s="134" t="s">
        <v>444</v>
      </c>
      <c r="F301" s="173">
        <v>9960162</v>
      </c>
      <c r="G301" s="173">
        <v>5158088</v>
      </c>
      <c r="H301" s="132">
        <v>10000000</v>
      </c>
      <c r="I301" s="132">
        <v>3199835</v>
      </c>
      <c r="J301" s="132">
        <v>8000000</v>
      </c>
    </row>
    <row r="302" spans="1:10" ht="15" customHeight="1">
      <c r="A302" s="120">
        <v>20</v>
      </c>
      <c r="B302" s="120">
        <v>1</v>
      </c>
      <c r="C302" s="120">
        <v>7</v>
      </c>
      <c r="D302" s="135">
        <v>1202045</v>
      </c>
      <c r="E302" s="134" t="s">
        <v>443</v>
      </c>
      <c r="F302" s="169">
        <v>0</v>
      </c>
      <c r="G302" s="169">
        <v>0</v>
      </c>
      <c r="H302" s="132">
        <v>0</v>
      </c>
      <c r="I302" s="132">
        <v>0</v>
      </c>
      <c r="J302" s="132">
        <v>12000000</v>
      </c>
    </row>
    <row r="303" spans="1:10" ht="25.5" customHeight="1">
      <c r="A303" s="120">
        <v>20</v>
      </c>
      <c r="B303" s="120">
        <v>1</v>
      </c>
      <c r="C303" s="120">
        <v>6</v>
      </c>
      <c r="D303" s="135">
        <v>1202046</v>
      </c>
      <c r="E303" s="134" t="s">
        <v>148</v>
      </c>
      <c r="F303" s="173">
        <v>1163000</v>
      </c>
      <c r="G303" s="173">
        <v>791855</v>
      </c>
      <c r="H303" s="132">
        <v>1500000</v>
      </c>
      <c r="I303" s="132">
        <v>1287000</v>
      </c>
      <c r="J303" s="132">
        <v>1500000</v>
      </c>
    </row>
    <row r="304" spans="1:10" ht="14.25" customHeight="1">
      <c r="A304" s="120">
        <v>20</v>
      </c>
      <c r="B304" s="120">
        <v>1</v>
      </c>
      <c r="C304" s="120">
        <v>4</v>
      </c>
      <c r="D304" s="135">
        <v>1202047</v>
      </c>
      <c r="E304" s="134" t="s">
        <v>151</v>
      </c>
      <c r="F304" s="132">
        <v>2873220</v>
      </c>
      <c r="G304" s="132">
        <v>3053950</v>
      </c>
      <c r="H304" s="132">
        <v>5000000</v>
      </c>
      <c r="I304" s="132">
        <v>19622000</v>
      </c>
      <c r="J304" s="132">
        <v>5000000</v>
      </c>
    </row>
    <row r="305" spans="1:10" ht="13.5" customHeight="1">
      <c r="A305" s="120">
        <v>20</v>
      </c>
      <c r="B305" s="120">
        <v>1</v>
      </c>
      <c r="C305" s="120">
        <v>4</v>
      </c>
      <c r="D305" s="135">
        <v>1202048</v>
      </c>
      <c r="E305" s="134" t="s">
        <v>149</v>
      </c>
      <c r="F305" s="132">
        <v>8500</v>
      </c>
      <c r="G305" s="132">
        <v>600</v>
      </c>
      <c r="H305" s="132">
        <v>50000</v>
      </c>
      <c r="I305" s="132">
        <v>2400</v>
      </c>
      <c r="J305" s="132">
        <v>100000</v>
      </c>
    </row>
    <row r="306" spans="1:10">
      <c r="A306" s="120">
        <v>20</v>
      </c>
      <c r="B306" s="120">
        <v>1</v>
      </c>
      <c r="C306" s="120">
        <v>4</v>
      </c>
      <c r="D306" s="135">
        <v>1202049</v>
      </c>
      <c r="E306" s="134" t="s">
        <v>446</v>
      </c>
      <c r="F306" s="132">
        <v>0</v>
      </c>
      <c r="G306" s="132">
        <v>0</v>
      </c>
      <c r="H306" s="132">
        <v>1000000</v>
      </c>
      <c r="I306" s="132">
        <v>1100000</v>
      </c>
      <c r="J306" s="132">
        <v>400000</v>
      </c>
    </row>
    <row r="307" spans="1:10">
      <c r="A307" s="120">
        <v>20</v>
      </c>
      <c r="B307" s="120">
        <v>1</v>
      </c>
      <c r="C307" s="120">
        <v>4</v>
      </c>
      <c r="D307" s="135">
        <v>1202050</v>
      </c>
      <c r="E307" s="134" t="s">
        <v>445</v>
      </c>
      <c r="F307" s="132">
        <v>0</v>
      </c>
      <c r="G307" s="132">
        <v>0</v>
      </c>
      <c r="H307" s="132">
        <v>0</v>
      </c>
      <c r="I307" s="132">
        <v>0</v>
      </c>
      <c r="J307" s="132">
        <v>600000</v>
      </c>
    </row>
    <row r="308" spans="1:10">
      <c r="A308" s="120">
        <v>20</v>
      </c>
      <c r="B308" s="120">
        <v>1</v>
      </c>
      <c r="C308" s="120">
        <v>4</v>
      </c>
      <c r="D308" s="135">
        <v>1202051</v>
      </c>
      <c r="E308" s="134" t="s">
        <v>150</v>
      </c>
      <c r="F308" s="132">
        <v>0</v>
      </c>
      <c r="G308" s="132">
        <v>898300</v>
      </c>
      <c r="H308" s="132">
        <v>1500000</v>
      </c>
      <c r="I308" s="132">
        <v>1390500</v>
      </c>
      <c r="J308" s="132">
        <v>1500000</v>
      </c>
    </row>
    <row r="309" spans="1:10">
      <c r="A309" s="120">
        <v>20</v>
      </c>
      <c r="B309" s="120">
        <v>1</v>
      </c>
      <c r="C309" s="120">
        <v>9</v>
      </c>
      <c r="D309" s="135">
        <v>1202052</v>
      </c>
      <c r="E309" s="134" t="s">
        <v>152</v>
      </c>
      <c r="F309" s="132">
        <v>0</v>
      </c>
      <c r="G309" s="132">
        <v>0</v>
      </c>
      <c r="H309" s="136" t="s">
        <v>86</v>
      </c>
      <c r="I309" s="132">
        <v>0</v>
      </c>
      <c r="J309" s="136" t="s">
        <v>86</v>
      </c>
    </row>
    <row r="310" spans="1:10">
      <c r="A310" s="120">
        <v>20</v>
      </c>
      <c r="B310" s="120">
        <v>1</v>
      </c>
      <c r="C310" s="120">
        <v>4</v>
      </c>
      <c r="D310" s="135">
        <v>1202053</v>
      </c>
      <c r="E310" s="134" t="s">
        <v>153</v>
      </c>
      <c r="F310" s="132">
        <v>0</v>
      </c>
      <c r="G310" s="132">
        <v>0</v>
      </c>
      <c r="H310" s="136" t="s">
        <v>86</v>
      </c>
      <c r="I310" s="132">
        <v>0</v>
      </c>
      <c r="J310" s="136" t="s">
        <v>86</v>
      </c>
    </row>
    <row r="311" spans="1:10" ht="13.5" customHeight="1">
      <c r="A311" s="120">
        <v>20</v>
      </c>
      <c r="B311" s="120">
        <v>1</v>
      </c>
      <c r="C311" s="120">
        <v>4</v>
      </c>
      <c r="D311" s="135">
        <v>1202054</v>
      </c>
      <c r="E311" s="134" t="s">
        <v>339</v>
      </c>
      <c r="F311" s="132">
        <v>0</v>
      </c>
      <c r="G311" s="174">
        <v>0</v>
      </c>
      <c r="H311" s="136" t="s">
        <v>86</v>
      </c>
      <c r="I311" s="132">
        <v>1465000</v>
      </c>
      <c r="J311" s="136">
        <v>0</v>
      </c>
    </row>
    <row r="312" spans="1:10" ht="16.5" customHeight="1">
      <c r="A312" s="120"/>
      <c r="B312" s="120"/>
      <c r="C312" s="120"/>
      <c r="D312" s="135"/>
      <c r="E312" s="134"/>
      <c r="F312" s="132"/>
      <c r="G312" s="132"/>
      <c r="H312" s="132"/>
      <c r="I312" s="132"/>
      <c r="J312" s="132"/>
    </row>
    <row r="313" spans="1:10" ht="20.25" customHeight="1">
      <c r="A313" s="166">
        <v>20</v>
      </c>
      <c r="B313" s="166">
        <v>2</v>
      </c>
      <c r="C313" s="120"/>
      <c r="D313" s="135"/>
      <c r="E313" s="122" t="s">
        <v>447</v>
      </c>
      <c r="F313" s="138"/>
      <c r="G313" s="138"/>
      <c r="H313" s="138"/>
      <c r="I313" s="138"/>
      <c r="J313" s="138"/>
    </row>
    <row r="314" spans="1:10" ht="12" customHeight="1">
      <c r="A314" s="120">
        <v>20</v>
      </c>
      <c r="B314" s="120">
        <v>2</v>
      </c>
      <c r="C314" s="120">
        <v>2</v>
      </c>
      <c r="D314" s="135">
        <v>1202055</v>
      </c>
      <c r="E314" s="124" t="s">
        <v>154</v>
      </c>
      <c r="F314" s="132">
        <v>0</v>
      </c>
      <c r="G314" s="132"/>
      <c r="H314" s="136" t="s">
        <v>86</v>
      </c>
      <c r="I314" s="132"/>
      <c r="J314" s="136" t="s">
        <v>457</v>
      </c>
    </row>
    <row r="315" spans="1:10" ht="12" customHeight="1">
      <c r="A315" s="120">
        <v>20</v>
      </c>
      <c r="B315" s="120">
        <v>2</v>
      </c>
      <c r="C315" s="120">
        <v>2</v>
      </c>
      <c r="D315" s="135">
        <v>1202056</v>
      </c>
      <c r="E315" s="124" t="s">
        <v>155</v>
      </c>
      <c r="F315" s="132">
        <v>10000000</v>
      </c>
      <c r="G315" s="132">
        <v>0</v>
      </c>
      <c r="H315" s="132">
        <v>10000000</v>
      </c>
      <c r="I315" s="132">
        <v>0</v>
      </c>
      <c r="J315" s="136">
        <v>20000000</v>
      </c>
    </row>
    <row r="316" spans="1:10" ht="12" customHeight="1">
      <c r="A316" s="120">
        <v>20</v>
      </c>
      <c r="B316" s="120">
        <v>2</v>
      </c>
      <c r="C316" s="120">
        <v>6</v>
      </c>
      <c r="D316" s="135">
        <v>1202057</v>
      </c>
      <c r="E316" s="134" t="s">
        <v>156</v>
      </c>
      <c r="F316" s="132">
        <v>2000000</v>
      </c>
      <c r="G316" s="132">
        <v>364790</v>
      </c>
      <c r="H316" s="132">
        <v>2000000</v>
      </c>
      <c r="I316" s="132">
        <v>1497009</v>
      </c>
      <c r="J316" s="132">
        <v>5000000</v>
      </c>
    </row>
    <row r="317" spans="1:10" ht="13.5" customHeight="1">
      <c r="A317" s="120">
        <v>20</v>
      </c>
      <c r="B317" s="120">
        <v>2</v>
      </c>
      <c r="C317" s="120">
        <v>6</v>
      </c>
      <c r="D317" s="135">
        <v>1202058</v>
      </c>
      <c r="E317" s="134" t="s">
        <v>157</v>
      </c>
      <c r="F317" s="173">
        <v>2500000</v>
      </c>
      <c r="G317" s="173">
        <v>2655420</v>
      </c>
      <c r="H317" s="132">
        <v>5000000</v>
      </c>
      <c r="I317" s="132">
        <v>5987860</v>
      </c>
      <c r="J317" s="132">
        <v>10000000</v>
      </c>
    </row>
    <row r="318" spans="1:10" ht="15" customHeight="1">
      <c r="A318" s="120">
        <v>20</v>
      </c>
      <c r="B318" s="120">
        <v>2</v>
      </c>
      <c r="C318" s="120">
        <v>7</v>
      </c>
      <c r="D318" s="135">
        <v>1202059</v>
      </c>
      <c r="E318" s="134" t="s">
        <v>158</v>
      </c>
      <c r="F318" s="125">
        <v>500000</v>
      </c>
      <c r="G318" s="125">
        <v>0</v>
      </c>
      <c r="H318" s="132">
        <v>500000</v>
      </c>
      <c r="I318" s="132">
        <v>12500</v>
      </c>
      <c r="J318" s="132">
        <v>3000000</v>
      </c>
    </row>
    <row r="319" spans="1:10" ht="13.5" customHeight="1">
      <c r="A319" s="120">
        <v>20</v>
      </c>
      <c r="B319" s="120">
        <v>2</v>
      </c>
      <c r="C319" s="120">
        <v>7</v>
      </c>
      <c r="D319" s="135">
        <v>1202060</v>
      </c>
      <c r="E319" s="134" t="s">
        <v>159</v>
      </c>
      <c r="F319" s="125">
        <v>500000</v>
      </c>
      <c r="G319" s="125">
        <v>10900</v>
      </c>
      <c r="H319" s="132">
        <v>400000</v>
      </c>
      <c r="I319" s="132">
        <v>10900</v>
      </c>
      <c r="J319" s="132">
        <v>10000000</v>
      </c>
    </row>
    <row r="320" spans="1:10" ht="12.75" customHeight="1">
      <c r="A320" s="120">
        <v>20</v>
      </c>
      <c r="B320" s="120">
        <v>2</v>
      </c>
      <c r="C320" s="120">
        <v>7</v>
      </c>
      <c r="D320" s="135">
        <v>1202061</v>
      </c>
      <c r="E320" s="134" t="s">
        <v>160</v>
      </c>
      <c r="F320" s="132">
        <v>500000</v>
      </c>
      <c r="G320" s="132">
        <v>700</v>
      </c>
      <c r="H320" s="132">
        <v>700000</v>
      </c>
      <c r="I320" s="132">
        <v>344280</v>
      </c>
      <c r="J320" s="132">
        <v>5000000</v>
      </c>
    </row>
    <row r="321" spans="1:10" ht="12.75" customHeight="1">
      <c r="A321" s="120">
        <v>20</v>
      </c>
      <c r="B321" s="120">
        <v>2</v>
      </c>
      <c r="C321" s="120">
        <v>7</v>
      </c>
      <c r="D321" s="135">
        <v>1202062</v>
      </c>
      <c r="E321" s="134" t="s">
        <v>161</v>
      </c>
      <c r="F321" s="132">
        <v>0</v>
      </c>
      <c r="G321" s="132">
        <v>0</v>
      </c>
      <c r="H321" s="136" t="s">
        <v>86</v>
      </c>
      <c r="I321" s="182">
        <v>0</v>
      </c>
      <c r="J321" s="136" t="s">
        <v>86</v>
      </c>
    </row>
    <row r="322" spans="1:10" ht="13.5" customHeight="1">
      <c r="A322" s="120">
        <v>20</v>
      </c>
      <c r="B322" s="120">
        <v>2</v>
      </c>
      <c r="C322" s="120">
        <v>7</v>
      </c>
      <c r="D322" s="135">
        <v>1202063</v>
      </c>
      <c r="E322" s="134" t="s">
        <v>162</v>
      </c>
      <c r="F322" s="132">
        <v>0</v>
      </c>
      <c r="G322" s="132">
        <v>0</v>
      </c>
      <c r="H322" s="136" t="s">
        <v>86</v>
      </c>
      <c r="I322" s="174">
        <v>0</v>
      </c>
      <c r="J322" s="136" t="s">
        <v>86</v>
      </c>
    </row>
    <row r="323" spans="1:10" ht="12" customHeight="1">
      <c r="A323" s="120">
        <v>20</v>
      </c>
      <c r="B323" s="120">
        <v>2</v>
      </c>
      <c r="C323" s="120">
        <v>7</v>
      </c>
      <c r="D323" s="135">
        <v>1202064</v>
      </c>
      <c r="E323" s="134" t="s">
        <v>163</v>
      </c>
      <c r="F323" s="132">
        <v>0</v>
      </c>
      <c r="G323" s="132">
        <v>0</v>
      </c>
      <c r="H323" s="132">
        <v>2000000</v>
      </c>
      <c r="I323" s="132">
        <v>0</v>
      </c>
      <c r="J323" s="136">
        <v>2000000</v>
      </c>
    </row>
    <row r="324" spans="1:10" ht="15" customHeight="1">
      <c r="A324" s="120">
        <v>20</v>
      </c>
      <c r="B324" s="120">
        <v>2</v>
      </c>
      <c r="C324" s="120">
        <v>7</v>
      </c>
      <c r="D324" s="135">
        <v>1202065</v>
      </c>
      <c r="E324" s="134" t="s">
        <v>63</v>
      </c>
      <c r="F324" s="132">
        <v>400000</v>
      </c>
      <c r="G324" s="132">
        <v>0</v>
      </c>
      <c r="H324" s="132">
        <v>600000</v>
      </c>
      <c r="I324" s="132">
        <v>1603589</v>
      </c>
      <c r="J324" s="132">
        <v>10000000</v>
      </c>
    </row>
    <row r="325" spans="1:10" ht="20.25" customHeight="1">
      <c r="A325" s="325"/>
      <c r="B325" s="189"/>
      <c r="C325" s="189"/>
      <c r="D325" s="190"/>
      <c r="E325" s="325"/>
      <c r="F325" s="211"/>
      <c r="G325" s="211"/>
      <c r="H325" s="211"/>
      <c r="I325" s="211"/>
      <c r="J325" s="211"/>
    </row>
    <row r="326" spans="1:10" ht="20.25" customHeight="1" thickBot="1">
      <c r="A326" s="325"/>
      <c r="B326" s="189"/>
      <c r="C326" s="189"/>
      <c r="D326" s="190"/>
      <c r="E326" s="325"/>
      <c r="F326" s="211"/>
      <c r="G326" s="211"/>
      <c r="H326" s="211"/>
      <c r="I326" s="211"/>
      <c r="J326" s="211"/>
    </row>
    <row r="327" spans="1:10" ht="15" customHeight="1" thickBot="1">
      <c r="A327" s="1593" t="s">
        <v>67</v>
      </c>
      <c r="B327" s="1594"/>
      <c r="C327" s="1595"/>
      <c r="D327" s="1596" t="s">
        <v>68</v>
      </c>
      <c r="E327" s="1590" t="s">
        <v>69</v>
      </c>
      <c r="F327" s="1596" t="s">
        <v>70</v>
      </c>
      <c r="G327" s="1596" t="s">
        <v>70</v>
      </c>
      <c r="H327" s="1590" t="s">
        <v>71</v>
      </c>
      <c r="I327" s="1596" t="s">
        <v>428</v>
      </c>
      <c r="J327" s="323"/>
    </row>
    <row r="328" spans="1:10" ht="24" customHeight="1" thickBot="1">
      <c r="A328" s="105" t="s">
        <v>73</v>
      </c>
      <c r="B328" s="158" t="s">
        <v>74</v>
      </c>
      <c r="C328" s="105" t="s">
        <v>75</v>
      </c>
      <c r="D328" s="1597"/>
      <c r="E328" s="1591"/>
      <c r="F328" s="1597"/>
      <c r="G328" s="1597"/>
      <c r="H328" s="1591"/>
      <c r="I328" s="1597"/>
      <c r="J328" s="324" t="s">
        <v>72</v>
      </c>
    </row>
    <row r="329" spans="1:10" ht="13.5" customHeight="1" thickBot="1">
      <c r="A329" s="160"/>
      <c r="B329" s="161" t="s">
        <v>73</v>
      </c>
      <c r="C329" s="162" t="s">
        <v>73</v>
      </c>
      <c r="D329" s="1598"/>
      <c r="E329" s="1592"/>
      <c r="F329" s="1598"/>
      <c r="G329" s="1598"/>
      <c r="H329" s="1592"/>
      <c r="I329" s="1598"/>
      <c r="J329" s="163"/>
    </row>
    <row r="330" spans="1:10" ht="13.5" customHeight="1" thickBot="1">
      <c r="A330" s="109" t="s">
        <v>76</v>
      </c>
      <c r="B330" s="110" t="s">
        <v>76</v>
      </c>
      <c r="C330" s="111" t="s">
        <v>77</v>
      </c>
      <c r="D330" s="112" t="s">
        <v>102</v>
      </c>
      <c r="E330" s="111"/>
      <c r="F330" s="113" t="s">
        <v>79</v>
      </c>
      <c r="G330" s="113" t="s">
        <v>80</v>
      </c>
      <c r="H330" s="113" t="s">
        <v>81</v>
      </c>
      <c r="I330" s="114" t="s">
        <v>81</v>
      </c>
      <c r="J330" s="113" t="s">
        <v>427</v>
      </c>
    </row>
    <row r="331" spans="1:10" ht="16.5" customHeight="1">
      <c r="A331" s="115"/>
      <c r="B331" s="115"/>
      <c r="C331" s="115"/>
      <c r="D331" s="115" t="s">
        <v>44</v>
      </c>
      <c r="E331" s="117" t="s">
        <v>103</v>
      </c>
      <c r="F331" s="164"/>
      <c r="G331" s="164"/>
      <c r="H331" s="165"/>
      <c r="I331" s="165"/>
      <c r="J331" s="165"/>
    </row>
    <row r="332" spans="1:10" ht="15" customHeight="1">
      <c r="A332" s="166">
        <v>22</v>
      </c>
      <c r="B332" s="166">
        <v>1</v>
      </c>
      <c r="C332" s="120"/>
      <c r="D332" s="135"/>
      <c r="E332" s="122" t="s">
        <v>164</v>
      </c>
      <c r="F332" s="138"/>
      <c r="G332" s="138"/>
      <c r="H332" s="138"/>
      <c r="I332" s="138"/>
      <c r="J332" s="138"/>
    </row>
    <row r="333" spans="1:10" ht="13.5" customHeight="1">
      <c r="A333" s="120">
        <v>22</v>
      </c>
      <c r="B333" s="120">
        <v>1</v>
      </c>
      <c r="C333" s="120">
        <v>4</v>
      </c>
      <c r="D333" s="135">
        <v>1202066</v>
      </c>
      <c r="E333" s="134" t="s">
        <v>165</v>
      </c>
      <c r="F333" s="173">
        <v>1717835</v>
      </c>
      <c r="G333" s="173">
        <v>800000</v>
      </c>
      <c r="H333" s="132">
        <v>1000000</v>
      </c>
      <c r="I333" s="132">
        <v>432681</v>
      </c>
      <c r="J333" s="132">
        <v>2500000</v>
      </c>
    </row>
    <row r="334" spans="1:10" ht="12.75" customHeight="1">
      <c r="A334" s="120">
        <v>22</v>
      </c>
      <c r="B334" s="120">
        <v>1</v>
      </c>
      <c r="C334" s="120">
        <v>4</v>
      </c>
      <c r="D334" s="135">
        <v>1202067</v>
      </c>
      <c r="E334" s="134" t="s">
        <v>166</v>
      </c>
      <c r="F334" s="173">
        <v>2148060</v>
      </c>
      <c r="G334" s="173">
        <v>1930173</v>
      </c>
      <c r="H334" s="132">
        <v>2500000</v>
      </c>
      <c r="I334" s="132">
        <v>1812587</v>
      </c>
      <c r="J334" s="132">
        <v>3000000</v>
      </c>
    </row>
    <row r="335" spans="1:10" ht="14.25" customHeight="1">
      <c r="A335" s="120">
        <v>22</v>
      </c>
      <c r="B335" s="120">
        <v>1</v>
      </c>
      <c r="C335" s="120">
        <v>4</v>
      </c>
      <c r="D335" s="135">
        <v>1202068</v>
      </c>
      <c r="E335" s="134" t="s">
        <v>167</v>
      </c>
      <c r="F335" s="125">
        <v>179625</v>
      </c>
      <c r="G335" s="125">
        <v>140382</v>
      </c>
      <c r="H335" s="132">
        <v>200000</v>
      </c>
      <c r="I335" s="132">
        <v>100007</v>
      </c>
      <c r="J335" s="132">
        <v>200000</v>
      </c>
    </row>
    <row r="336" spans="1:10" ht="12.75" customHeight="1">
      <c r="A336" s="120">
        <v>22</v>
      </c>
      <c r="B336" s="120">
        <v>1</v>
      </c>
      <c r="C336" s="120">
        <v>4</v>
      </c>
      <c r="D336" s="135">
        <v>1202069</v>
      </c>
      <c r="E336" s="134" t="s">
        <v>168</v>
      </c>
      <c r="F336" s="125">
        <v>99000</v>
      </c>
      <c r="G336" s="125">
        <v>75000</v>
      </c>
      <c r="H336" s="132">
        <v>200000</v>
      </c>
      <c r="I336" s="132">
        <v>63500</v>
      </c>
      <c r="J336" s="132">
        <v>200000</v>
      </c>
    </row>
    <row r="337" spans="1:10" ht="12.75" customHeight="1">
      <c r="A337" s="120">
        <v>22</v>
      </c>
      <c r="B337" s="120">
        <v>1</v>
      </c>
      <c r="C337" s="120">
        <v>4</v>
      </c>
      <c r="D337" s="135">
        <v>1202070</v>
      </c>
      <c r="E337" s="134" t="s">
        <v>169</v>
      </c>
      <c r="F337" s="125">
        <v>385870</v>
      </c>
      <c r="G337" s="125">
        <v>315000</v>
      </c>
      <c r="H337" s="132">
        <v>200000</v>
      </c>
      <c r="I337" s="132">
        <v>53800</v>
      </c>
      <c r="J337" s="132">
        <v>10000000</v>
      </c>
    </row>
    <row r="338" spans="1:10" ht="15" customHeight="1">
      <c r="A338" s="120"/>
      <c r="B338" s="120"/>
      <c r="C338" s="120"/>
      <c r="D338" s="135"/>
      <c r="E338" s="134"/>
      <c r="F338" s="125"/>
      <c r="G338" s="125"/>
      <c r="H338" s="132"/>
      <c r="I338" s="132"/>
      <c r="J338" s="132"/>
    </row>
    <row r="339" spans="1:10" ht="15.75" customHeight="1">
      <c r="A339" s="166">
        <v>17</v>
      </c>
      <c r="B339" s="166">
        <v>1</v>
      </c>
      <c r="C339" s="120"/>
      <c r="D339" s="135"/>
      <c r="E339" s="122" t="s">
        <v>170</v>
      </c>
      <c r="F339" s="138"/>
      <c r="G339" s="138"/>
      <c r="H339" s="138"/>
      <c r="I339" s="138"/>
      <c r="J339" s="138"/>
    </row>
    <row r="340" spans="1:10" ht="14.25" customHeight="1">
      <c r="A340" s="120">
        <v>17</v>
      </c>
      <c r="B340" s="120">
        <v>1</v>
      </c>
      <c r="C340" s="120">
        <v>4</v>
      </c>
      <c r="D340" s="135">
        <v>1202071</v>
      </c>
      <c r="E340" s="124" t="s">
        <v>484</v>
      </c>
      <c r="F340" s="173">
        <v>10125904</v>
      </c>
      <c r="G340" s="173"/>
      <c r="H340" s="132">
        <v>20500000</v>
      </c>
      <c r="I340" s="132"/>
      <c r="J340" s="132">
        <v>50000000</v>
      </c>
    </row>
    <row r="341" spans="1:10" ht="14.25" customHeight="1">
      <c r="A341" s="120">
        <v>17</v>
      </c>
      <c r="B341" s="120">
        <v>1</v>
      </c>
      <c r="C341" s="120">
        <v>4</v>
      </c>
      <c r="D341" s="135">
        <v>1202072</v>
      </c>
      <c r="E341" s="124" t="s">
        <v>483</v>
      </c>
      <c r="F341" s="173"/>
      <c r="G341" s="173"/>
      <c r="H341" s="132"/>
      <c r="I341" s="132"/>
      <c r="J341" s="132">
        <v>100000000</v>
      </c>
    </row>
    <row r="342" spans="1:10" ht="13.5" customHeight="1">
      <c r="A342" s="120">
        <v>17</v>
      </c>
      <c r="B342" s="120">
        <v>1</v>
      </c>
      <c r="C342" s="120">
        <v>4</v>
      </c>
      <c r="D342" s="135">
        <v>1202073</v>
      </c>
      <c r="E342" s="124" t="s">
        <v>171</v>
      </c>
      <c r="F342" s="132">
        <v>0</v>
      </c>
      <c r="G342" s="132"/>
      <c r="H342" s="132">
        <v>2000000</v>
      </c>
      <c r="I342" s="132"/>
      <c r="J342" s="132">
        <v>2000000</v>
      </c>
    </row>
    <row r="343" spans="1:10" ht="11.25" customHeight="1">
      <c r="A343" s="120">
        <v>17</v>
      </c>
      <c r="B343" s="120">
        <v>1</v>
      </c>
      <c r="C343" s="120">
        <v>4</v>
      </c>
      <c r="D343" s="135">
        <v>1202074</v>
      </c>
      <c r="E343" s="124" t="s">
        <v>172</v>
      </c>
      <c r="F343" s="132">
        <v>0</v>
      </c>
      <c r="G343" s="132"/>
      <c r="H343" s="132">
        <v>150000</v>
      </c>
      <c r="I343" s="132"/>
      <c r="J343" s="132">
        <v>150000</v>
      </c>
    </row>
    <row r="344" spans="1:10" ht="12.75" customHeight="1">
      <c r="A344" s="120">
        <v>17</v>
      </c>
      <c r="B344" s="120">
        <v>1</v>
      </c>
      <c r="C344" s="120">
        <v>4</v>
      </c>
      <c r="D344" s="135">
        <v>1202075</v>
      </c>
      <c r="E344" s="124" t="s">
        <v>173</v>
      </c>
      <c r="F344" s="138">
        <v>0</v>
      </c>
      <c r="G344" s="138"/>
      <c r="H344" s="132">
        <v>50000</v>
      </c>
      <c r="I344" s="132"/>
      <c r="J344" s="132">
        <v>50000</v>
      </c>
    </row>
    <row r="345" spans="1:10" ht="12.75" customHeight="1">
      <c r="A345" s="120">
        <v>17</v>
      </c>
      <c r="B345" s="120">
        <v>1</v>
      </c>
      <c r="C345" s="120">
        <v>4</v>
      </c>
      <c r="D345" s="135">
        <v>1202076</v>
      </c>
      <c r="E345" s="124" t="s">
        <v>174</v>
      </c>
      <c r="F345" s="132">
        <v>0</v>
      </c>
      <c r="G345" s="132"/>
      <c r="H345" s="132">
        <v>3000000</v>
      </c>
      <c r="I345" s="132"/>
      <c r="J345" s="132">
        <v>3000000</v>
      </c>
    </row>
    <row r="346" spans="1:10" ht="12.75" customHeight="1">
      <c r="A346" s="120">
        <v>17</v>
      </c>
      <c r="B346" s="120">
        <v>1</v>
      </c>
      <c r="C346" s="120">
        <v>4</v>
      </c>
      <c r="D346" s="135">
        <v>1202077</v>
      </c>
      <c r="E346" s="134" t="s">
        <v>175</v>
      </c>
      <c r="F346" s="132">
        <v>215150</v>
      </c>
      <c r="G346" s="132"/>
      <c r="H346" s="132">
        <v>1000000</v>
      </c>
      <c r="I346" s="132"/>
      <c r="J346" s="132">
        <v>1000000</v>
      </c>
    </row>
    <row r="347" spans="1:10" ht="14.25" customHeight="1">
      <c r="A347" s="120">
        <v>17</v>
      </c>
      <c r="B347" s="120">
        <v>1</v>
      </c>
      <c r="C347" s="120">
        <v>4</v>
      </c>
      <c r="D347" s="135">
        <v>1202078</v>
      </c>
      <c r="E347" s="134" t="s">
        <v>176</v>
      </c>
      <c r="F347" s="173">
        <v>151570</v>
      </c>
      <c r="G347" s="173"/>
      <c r="H347" s="132">
        <v>1500000</v>
      </c>
      <c r="I347" s="132"/>
      <c r="J347" s="132">
        <v>2000000</v>
      </c>
    </row>
    <row r="348" spans="1:10" ht="15" customHeight="1">
      <c r="A348" s="120">
        <v>17</v>
      </c>
      <c r="B348" s="120">
        <v>1</v>
      </c>
      <c r="C348" s="120">
        <v>4</v>
      </c>
      <c r="D348" s="135">
        <v>1202079</v>
      </c>
      <c r="E348" s="134" t="s">
        <v>177</v>
      </c>
      <c r="F348" s="173">
        <v>26592920</v>
      </c>
      <c r="G348" s="173"/>
      <c r="H348" s="132">
        <v>30000000</v>
      </c>
      <c r="I348" s="132"/>
      <c r="J348" s="132">
        <v>50000000</v>
      </c>
    </row>
    <row r="349" spans="1:10" ht="15.75" customHeight="1">
      <c r="A349" s="120"/>
      <c r="B349" s="120"/>
      <c r="C349" s="120"/>
      <c r="D349" s="135"/>
      <c r="E349" s="124"/>
      <c r="F349" s="132"/>
      <c r="G349" s="132"/>
      <c r="H349" s="132"/>
      <c r="I349" s="132"/>
      <c r="J349" s="132"/>
    </row>
    <row r="350" spans="1:10" ht="14.25" customHeight="1">
      <c r="A350" s="166">
        <v>28</v>
      </c>
      <c r="B350" s="166">
        <v>1</v>
      </c>
      <c r="C350" s="120"/>
      <c r="D350" s="135"/>
      <c r="E350" s="122" t="s">
        <v>178</v>
      </c>
      <c r="F350" s="138"/>
      <c r="G350" s="138"/>
      <c r="H350" s="138"/>
      <c r="I350" s="138"/>
      <c r="J350" s="138"/>
    </row>
    <row r="351" spans="1:10" ht="15" customHeight="1">
      <c r="A351" s="120">
        <v>28</v>
      </c>
      <c r="B351" s="120">
        <v>1</v>
      </c>
      <c r="C351" s="120">
        <v>4</v>
      </c>
      <c r="D351" s="135">
        <v>1202080</v>
      </c>
      <c r="E351" s="134" t="s">
        <v>179</v>
      </c>
      <c r="F351" s="132">
        <v>2730</v>
      </c>
      <c r="G351" s="132">
        <v>115250</v>
      </c>
      <c r="H351" s="132">
        <v>50000</v>
      </c>
      <c r="I351" s="132">
        <v>417394</v>
      </c>
      <c r="J351" s="132">
        <v>150000</v>
      </c>
    </row>
    <row r="352" spans="1:10" ht="19.5" customHeight="1">
      <c r="A352" s="120">
        <v>28</v>
      </c>
      <c r="B352" s="120">
        <v>1</v>
      </c>
      <c r="C352" s="120">
        <v>4</v>
      </c>
      <c r="D352" s="135">
        <v>1202081</v>
      </c>
      <c r="E352" s="124" t="s">
        <v>180</v>
      </c>
      <c r="F352" s="132">
        <v>213750</v>
      </c>
      <c r="G352" s="132">
        <v>592550</v>
      </c>
      <c r="H352" s="132">
        <v>600000</v>
      </c>
      <c r="I352" s="132">
        <v>231660</v>
      </c>
      <c r="J352" s="132">
        <v>1000000</v>
      </c>
    </row>
    <row r="353" spans="1:10" ht="15" customHeight="1">
      <c r="A353" s="120">
        <v>28</v>
      </c>
      <c r="B353" s="120">
        <v>1</v>
      </c>
      <c r="C353" s="120">
        <v>4</v>
      </c>
      <c r="D353" s="135">
        <v>1202082</v>
      </c>
      <c r="E353" s="134" t="s">
        <v>181</v>
      </c>
      <c r="F353" s="132">
        <v>215000</v>
      </c>
      <c r="G353" s="132">
        <v>100000</v>
      </c>
      <c r="H353" s="132">
        <v>150000</v>
      </c>
      <c r="I353" s="132">
        <v>70000</v>
      </c>
      <c r="J353" s="132">
        <v>300000</v>
      </c>
    </row>
    <row r="354" spans="1:10" ht="18.75" customHeight="1">
      <c r="A354" s="120">
        <v>28</v>
      </c>
      <c r="B354" s="120">
        <v>1</v>
      </c>
      <c r="C354" s="120">
        <v>4</v>
      </c>
      <c r="D354" s="135">
        <v>1202083</v>
      </c>
      <c r="E354" s="134" t="s">
        <v>182</v>
      </c>
      <c r="F354" s="132">
        <v>14000</v>
      </c>
      <c r="G354" s="132">
        <v>44000</v>
      </c>
      <c r="H354" s="132">
        <v>50000</v>
      </c>
      <c r="I354" s="132">
        <v>20000</v>
      </c>
      <c r="J354" s="132">
        <v>50000</v>
      </c>
    </row>
    <row r="355" spans="1:10" ht="26.25" customHeight="1">
      <c r="A355" s="120">
        <v>28</v>
      </c>
      <c r="B355" s="120">
        <v>1</v>
      </c>
      <c r="C355" s="120">
        <v>4</v>
      </c>
      <c r="D355" s="135">
        <v>1202084</v>
      </c>
      <c r="E355" s="134" t="s">
        <v>183</v>
      </c>
      <c r="F355" s="183">
        <v>74000</v>
      </c>
      <c r="G355" s="183">
        <v>270000</v>
      </c>
      <c r="H355" s="132">
        <v>150000</v>
      </c>
      <c r="I355" s="132">
        <v>233000</v>
      </c>
      <c r="J355" s="132">
        <v>200000</v>
      </c>
    </row>
    <row r="356" spans="1:10" ht="25.5" customHeight="1">
      <c r="A356" s="120">
        <v>28</v>
      </c>
      <c r="B356" s="120">
        <v>1</v>
      </c>
      <c r="C356" s="120">
        <v>4</v>
      </c>
      <c r="D356" s="135">
        <v>1202085</v>
      </c>
      <c r="E356" s="134" t="s">
        <v>184</v>
      </c>
      <c r="F356" s="183">
        <v>0</v>
      </c>
      <c r="G356" s="183">
        <v>0</v>
      </c>
      <c r="H356" s="132">
        <v>100000</v>
      </c>
      <c r="I356" s="132">
        <v>0</v>
      </c>
      <c r="J356" s="132">
        <v>100000</v>
      </c>
    </row>
    <row r="357" spans="1:10" ht="16.5" customHeight="1">
      <c r="A357" s="120">
        <v>28</v>
      </c>
      <c r="B357" s="120">
        <v>1</v>
      </c>
      <c r="C357" s="120">
        <v>4</v>
      </c>
      <c r="D357" s="135">
        <v>1202086</v>
      </c>
      <c r="E357" s="134" t="s">
        <v>185</v>
      </c>
      <c r="F357" s="183">
        <v>51800</v>
      </c>
      <c r="G357" s="183">
        <v>5000</v>
      </c>
      <c r="H357" s="132">
        <v>100000</v>
      </c>
      <c r="I357" s="132">
        <v>10000</v>
      </c>
      <c r="J357" s="132">
        <v>100000</v>
      </c>
    </row>
    <row r="358" spans="1:10" ht="14.25" customHeight="1">
      <c r="A358" s="120">
        <v>28</v>
      </c>
      <c r="B358" s="120">
        <v>1</v>
      </c>
      <c r="C358" s="120">
        <v>4</v>
      </c>
      <c r="D358" s="135">
        <v>1202087</v>
      </c>
      <c r="E358" s="134" t="s">
        <v>186</v>
      </c>
      <c r="F358" s="183">
        <v>0</v>
      </c>
      <c r="G358" s="183">
        <v>29200</v>
      </c>
      <c r="H358" s="132">
        <v>50000</v>
      </c>
      <c r="I358" s="132">
        <v>17800</v>
      </c>
      <c r="J358" s="132">
        <v>50000</v>
      </c>
    </row>
    <row r="359" spans="1:10" ht="29.25" customHeight="1">
      <c r="A359" s="120">
        <v>28</v>
      </c>
      <c r="B359" s="120">
        <v>1</v>
      </c>
      <c r="C359" s="120">
        <v>4</v>
      </c>
      <c r="D359" s="135">
        <v>1202088</v>
      </c>
      <c r="E359" s="134" t="s">
        <v>448</v>
      </c>
      <c r="F359" s="132">
        <v>0</v>
      </c>
      <c r="G359" s="132">
        <v>0</v>
      </c>
      <c r="H359" s="132">
        <v>0</v>
      </c>
      <c r="I359" s="132">
        <v>0</v>
      </c>
      <c r="J359" s="132">
        <v>200000</v>
      </c>
    </row>
    <row r="360" spans="1:10" ht="17.25" customHeight="1" thickBot="1">
      <c r="A360" s="120"/>
      <c r="B360" s="120"/>
      <c r="C360" s="120"/>
      <c r="D360" s="135"/>
      <c r="E360" s="134"/>
      <c r="F360" s="132"/>
      <c r="G360" s="132"/>
      <c r="H360" s="132"/>
      <c r="I360" s="132"/>
      <c r="J360" s="132"/>
    </row>
    <row r="361" spans="1:10" ht="15" customHeight="1" thickBot="1">
      <c r="A361" s="1593" t="s">
        <v>67</v>
      </c>
      <c r="B361" s="1594"/>
      <c r="C361" s="1595"/>
      <c r="D361" s="1596" t="s">
        <v>68</v>
      </c>
      <c r="E361" s="1590" t="s">
        <v>69</v>
      </c>
      <c r="F361" s="1596" t="s">
        <v>70</v>
      </c>
      <c r="G361" s="1596" t="s">
        <v>70</v>
      </c>
      <c r="H361" s="1590" t="s">
        <v>71</v>
      </c>
      <c r="I361" s="1596" t="s">
        <v>428</v>
      </c>
      <c r="J361" s="323"/>
    </row>
    <row r="362" spans="1:10" ht="24" customHeight="1" thickBot="1">
      <c r="A362" s="105" t="s">
        <v>73</v>
      </c>
      <c r="B362" s="158" t="s">
        <v>74</v>
      </c>
      <c r="C362" s="105" t="s">
        <v>75</v>
      </c>
      <c r="D362" s="1597"/>
      <c r="E362" s="1591"/>
      <c r="F362" s="1597"/>
      <c r="G362" s="1597"/>
      <c r="H362" s="1591"/>
      <c r="I362" s="1597"/>
      <c r="J362" s="324" t="s">
        <v>72</v>
      </c>
    </row>
    <row r="363" spans="1:10" ht="13.5" customHeight="1" thickBot="1">
      <c r="A363" s="160"/>
      <c r="B363" s="161" t="s">
        <v>73</v>
      </c>
      <c r="C363" s="162" t="s">
        <v>73</v>
      </c>
      <c r="D363" s="1598"/>
      <c r="E363" s="1592"/>
      <c r="F363" s="1598"/>
      <c r="G363" s="1598"/>
      <c r="H363" s="1592"/>
      <c r="I363" s="1598"/>
      <c r="J363" s="163"/>
    </row>
    <row r="364" spans="1:10" ht="13.5" customHeight="1" thickBot="1">
      <c r="A364" s="109" t="s">
        <v>76</v>
      </c>
      <c r="B364" s="110" t="s">
        <v>76</v>
      </c>
      <c r="C364" s="111" t="s">
        <v>77</v>
      </c>
      <c r="D364" s="112" t="s">
        <v>102</v>
      </c>
      <c r="E364" s="111"/>
      <c r="F364" s="113" t="s">
        <v>79</v>
      </c>
      <c r="G364" s="113" t="s">
        <v>80</v>
      </c>
      <c r="H364" s="113" t="s">
        <v>81</v>
      </c>
      <c r="I364" s="114" t="s">
        <v>81</v>
      </c>
      <c r="J364" s="113" t="s">
        <v>427</v>
      </c>
    </row>
    <row r="365" spans="1:10" ht="16.5" customHeight="1">
      <c r="A365" s="115"/>
      <c r="B365" s="115"/>
      <c r="C365" s="115"/>
      <c r="D365" s="115" t="s">
        <v>44</v>
      </c>
      <c r="E365" s="117" t="s">
        <v>103</v>
      </c>
      <c r="F365" s="164"/>
      <c r="G365" s="164"/>
      <c r="H365" s="165"/>
      <c r="I365" s="165"/>
      <c r="J365" s="165"/>
    </row>
    <row r="366" spans="1:10" ht="14.25" customHeight="1">
      <c r="A366" s="166">
        <v>32</v>
      </c>
      <c r="B366" s="166">
        <v>1</v>
      </c>
      <c r="C366" s="120"/>
      <c r="D366" s="135"/>
      <c r="E366" s="122" t="s">
        <v>187</v>
      </c>
      <c r="F366" s="138"/>
      <c r="G366" s="138"/>
      <c r="H366" s="138"/>
      <c r="I366" s="138"/>
      <c r="J366" s="138"/>
    </row>
    <row r="367" spans="1:10" ht="14.25" customHeight="1">
      <c r="A367" s="120">
        <v>32</v>
      </c>
      <c r="B367" s="120">
        <v>1</v>
      </c>
      <c r="C367" s="120">
        <v>4</v>
      </c>
      <c r="D367" s="135">
        <v>1202089</v>
      </c>
      <c r="E367" s="124" t="s">
        <v>188</v>
      </c>
      <c r="F367" s="125">
        <v>10000</v>
      </c>
      <c r="G367" s="125">
        <v>0</v>
      </c>
      <c r="H367" s="132">
        <v>25000</v>
      </c>
      <c r="I367" s="132">
        <v>0</v>
      </c>
      <c r="J367" s="132">
        <v>70000</v>
      </c>
    </row>
    <row r="368" spans="1:10" ht="12" customHeight="1">
      <c r="A368" s="120">
        <v>32</v>
      </c>
      <c r="B368" s="120">
        <v>1</v>
      </c>
      <c r="C368" s="120">
        <v>4</v>
      </c>
      <c r="D368" s="135">
        <v>1202090</v>
      </c>
      <c r="E368" s="124" t="s">
        <v>189</v>
      </c>
      <c r="F368" s="169">
        <v>0</v>
      </c>
      <c r="G368" s="169">
        <v>0</v>
      </c>
      <c r="H368" s="132">
        <v>15000</v>
      </c>
      <c r="I368" s="132">
        <v>0</v>
      </c>
      <c r="J368" s="132">
        <v>150000</v>
      </c>
    </row>
    <row r="369" spans="1:10" ht="15" customHeight="1">
      <c r="A369" s="120">
        <v>32</v>
      </c>
      <c r="B369" s="120">
        <v>1</v>
      </c>
      <c r="C369" s="120">
        <v>4</v>
      </c>
      <c r="D369" s="135">
        <v>1202091</v>
      </c>
      <c r="E369" s="124" t="s">
        <v>190</v>
      </c>
      <c r="F369" s="132">
        <v>0</v>
      </c>
      <c r="G369" s="132">
        <v>0</v>
      </c>
      <c r="H369" s="132">
        <v>15000</v>
      </c>
      <c r="I369" s="132">
        <v>0</v>
      </c>
      <c r="J369" s="136">
        <v>15000</v>
      </c>
    </row>
    <row r="370" spans="1:10" ht="15" customHeight="1">
      <c r="A370" s="120">
        <v>32</v>
      </c>
      <c r="B370" s="120">
        <v>1</v>
      </c>
      <c r="C370" s="120">
        <v>4</v>
      </c>
      <c r="D370" s="135">
        <v>1202092</v>
      </c>
      <c r="E370" s="124" t="s">
        <v>454</v>
      </c>
      <c r="F370" s="132">
        <v>1373150</v>
      </c>
      <c r="G370" s="132">
        <v>104000</v>
      </c>
      <c r="H370" s="136" t="s">
        <v>86</v>
      </c>
      <c r="I370" s="132">
        <v>4758000</v>
      </c>
      <c r="J370" s="136">
        <v>2000000</v>
      </c>
    </row>
    <row r="371" spans="1:10" ht="15" customHeight="1">
      <c r="A371" s="120">
        <v>32</v>
      </c>
      <c r="B371" s="120">
        <v>1</v>
      </c>
      <c r="C371" s="120">
        <v>4</v>
      </c>
      <c r="D371" s="135">
        <v>1202093</v>
      </c>
      <c r="E371" s="124" t="s">
        <v>455</v>
      </c>
      <c r="F371" s="132">
        <v>0</v>
      </c>
      <c r="G371" s="132">
        <v>0</v>
      </c>
      <c r="H371" s="136">
        <v>0</v>
      </c>
      <c r="I371" s="132">
        <v>0</v>
      </c>
      <c r="J371" s="136">
        <v>3000000</v>
      </c>
    </row>
    <row r="372" spans="1:10" ht="13.5" customHeight="1">
      <c r="A372" s="120">
        <v>32</v>
      </c>
      <c r="B372" s="120">
        <v>1</v>
      </c>
      <c r="C372" s="120">
        <v>4</v>
      </c>
      <c r="D372" s="135">
        <v>1202094</v>
      </c>
      <c r="E372" s="124" t="s">
        <v>191</v>
      </c>
      <c r="F372" s="132">
        <v>0</v>
      </c>
      <c r="G372" s="132">
        <v>460000</v>
      </c>
      <c r="H372" s="132">
        <v>500000</v>
      </c>
      <c r="I372" s="132">
        <v>1386000</v>
      </c>
      <c r="J372" s="132">
        <v>500000</v>
      </c>
    </row>
    <row r="373" spans="1:10" ht="12.75" customHeight="1">
      <c r="A373" s="120">
        <v>32</v>
      </c>
      <c r="B373" s="120">
        <v>1</v>
      </c>
      <c r="C373" s="120">
        <v>4</v>
      </c>
      <c r="D373" s="135">
        <v>1202095</v>
      </c>
      <c r="E373" s="124" t="s">
        <v>456</v>
      </c>
      <c r="F373" s="132">
        <v>0</v>
      </c>
      <c r="G373" s="132">
        <v>0</v>
      </c>
      <c r="H373" s="132">
        <v>0</v>
      </c>
      <c r="I373" s="132">
        <v>0</v>
      </c>
      <c r="J373" s="132">
        <v>1000000</v>
      </c>
    </row>
    <row r="374" spans="1:10" ht="24" customHeight="1">
      <c r="A374" s="120">
        <v>32</v>
      </c>
      <c r="B374" s="120">
        <v>1</v>
      </c>
      <c r="C374" s="120">
        <v>4</v>
      </c>
      <c r="D374" s="135">
        <v>1202096</v>
      </c>
      <c r="E374" s="124" t="s">
        <v>192</v>
      </c>
      <c r="F374" s="271">
        <v>0</v>
      </c>
      <c r="G374" s="271">
        <v>0</v>
      </c>
      <c r="H374" s="271">
        <v>8000000</v>
      </c>
      <c r="I374" s="271">
        <v>0</v>
      </c>
      <c r="J374" s="271">
        <v>5000000</v>
      </c>
    </row>
    <row r="375" spans="1:10" ht="12.75" customHeight="1">
      <c r="A375" s="120">
        <v>32</v>
      </c>
      <c r="B375" s="120">
        <v>1</v>
      </c>
      <c r="C375" s="120">
        <v>4</v>
      </c>
      <c r="D375" s="135">
        <v>1202097</v>
      </c>
      <c r="E375" s="124" t="s">
        <v>193</v>
      </c>
      <c r="F375" s="183">
        <v>1010000</v>
      </c>
      <c r="G375" s="183">
        <v>539150</v>
      </c>
      <c r="H375" s="132">
        <v>500000</v>
      </c>
      <c r="I375" s="132">
        <v>8140893</v>
      </c>
      <c r="J375" s="132">
        <v>1500000</v>
      </c>
    </row>
    <row r="376" spans="1:10" ht="12" customHeight="1">
      <c r="A376" s="120">
        <v>32</v>
      </c>
      <c r="B376" s="120">
        <v>1</v>
      </c>
      <c r="C376" s="120">
        <v>4</v>
      </c>
      <c r="D376" s="135">
        <v>1202098</v>
      </c>
      <c r="E376" s="124" t="s">
        <v>194</v>
      </c>
      <c r="F376" s="132">
        <v>0</v>
      </c>
      <c r="G376" s="132">
        <v>697500</v>
      </c>
      <c r="H376" s="132">
        <v>1000000</v>
      </c>
      <c r="I376" s="132">
        <v>0</v>
      </c>
      <c r="J376" s="132">
        <v>1000000</v>
      </c>
    </row>
    <row r="377" spans="1:10" ht="12.75" customHeight="1">
      <c r="A377" s="120">
        <v>32</v>
      </c>
      <c r="B377" s="120">
        <v>1</v>
      </c>
      <c r="C377" s="120">
        <v>4</v>
      </c>
      <c r="D377" s="135">
        <v>1202099</v>
      </c>
      <c r="E377" s="124" t="s">
        <v>195</v>
      </c>
      <c r="F377" s="132">
        <v>0</v>
      </c>
      <c r="G377" s="132">
        <v>11137360</v>
      </c>
      <c r="H377" s="132">
        <v>15000000</v>
      </c>
      <c r="I377" s="132">
        <v>1709050</v>
      </c>
      <c r="J377" s="132">
        <v>15000000</v>
      </c>
    </row>
    <row r="378" spans="1:10" ht="12.75" customHeight="1">
      <c r="A378" s="120">
        <v>32</v>
      </c>
      <c r="B378" s="120">
        <v>1</v>
      </c>
      <c r="C378" s="120">
        <v>4</v>
      </c>
      <c r="D378" s="135">
        <v>1202100</v>
      </c>
      <c r="E378" s="124" t="s">
        <v>196</v>
      </c>
      <c r="F378" s="132">
        <v>29769678</v>
      </c>
      <c r="G378" s="132">
        <v>0</v>
      </c>
      <c r="H378" s="132">
        <v>255000</v>
      </c>
      <c r="I378" s="132">
        <v>0</v>
      </c>
      <c r="J378" s="132">
        <v>30000000</v>
      </c>
    </row>
    <row r="379" spans="1:10" ht="12" customHeight="1">
      <c r="A379" s="120">
        <v>32</v>
      </c>
      <c r="B379" s="120">
        <v>1</v>
      </c>
      <c r="C379" s="120">
        <v>4</v>
      </c>
      <c r="D379" s="135">
        <v>1202101</v>
      </c>
      <c r="E379" s="124" t="s">
        <v>197</v>
      </c>
      <c r="F379" s="132">
        <v>0</v>
      </c>
      <c r="G379" s="132">
        <v>0</v>
      </c>
      <c r="H379" s="132">
        <v>24000</v>
      </c>
      <c r="I379" s="132">
        <v>0</v>
      </c>
      <c r="J379" s="132">
        <v>0</v>
      </c>
    </row>
    <row r="380" spans="1:10" ht="12" customHeight="1">
      <c r="A380" s="120">
        <v>32</v>
      </c>
      <c r="B380" s="120">
        <v>1</v>
      </c>
      <c r="C380" s="120">
        <v>4</v>
      </c>
      <c r="D380" s="135">
        <v>1202102</v>
      </c>
      <c r="E380" s="124" t="s">
        <v>198</v>
      </c>
      <c r="F380" s="132">
        <v>0</v>
      </c>
      <c r="G380" s="132">
        <v>0</v>
      </c>
      <c r="H380" s="132">
        <v>180000</v>
      </c>
      <c r="I380" s="132">
        <v>0</v>
      </c>
      <c r="J380" s="132">
        <v>180000</v>
      </c>
    </row>
    <row r="381" spans="1:10">
      <c r="A381" s="120">
        <v>32</v>
      </c>
      <c r="B381" s="120">
        <v>1</v>
      </c>
      <c r="C381" s="120">
        <v>4</v>
      </c>
      <c r="D381" s="135">
        <v>1202103</v>
      </c>
      <c r="E381" s="124" t="s">
        <v>199</v>
      </c>
      <c r="F381" s="132">
        <v>0</v>
      </c>
      <c r="G381" s="132">
        <v>13500000</v>
      </c>
      <c r="H381" s="132">
        <v>10000000</v>
      </c>
      <c r="I381" s="132">
        <v>0</v>
      </c>
      <c r="J381" s="132">
        <v>15000000</v>
      </c>
    </row>
    <row r="382" spans="1:10" ht="15" customHeight="1">
      <c r="A382" s="120">
        <v>32</v>
      </c>
      <c r="B382" s="120">
        <v>1</v>
      </c>
      <c r="C382" s="120">
        <v>4</v>
      </c>
      <c r="D382" s="135" t="s">
        <v>790</v>
      </c>
      <c r="E382" s="124" t="s">
        <v>791</v>
      </c>
      <c r="F382" s="132">
        <v>0</v>
      </c>
      <c r="G382" s="132">
        <v>0</v>
      </c>
      <c r="H382" s="132">
        <v>0</v>
      </c>
      <c r="I382" s="132">
        <v>0</v>
      </c>
      <c r="J382" s="132">
        <v>5000000</v>
      </c>
    </row>
    <row r="383" spans="1:10" ht="12.75" customHeight="1">
      <c r="A383" s="120"/>
      <c r="B383" s="120"/>
      <c r="C383" s="120"/>
      <c r="D383" s="135"/>
      <c r="E383" s="124"/>
      <c r="F383" s="132"/>
      <c r="G383" s="132"/>
      <c r="H383" s="132"/>
      <c r="I383" s="132"/>
      <c r="J383" s="132"/>
    </row>
    <row r="384" spans="1:10" ht="16.5" customHeight="1">
      <c r="A384" s="166">
        <v>23</v>
      </c>
      <c r="B384" s="166">
        <v>1</v>
      </c>
      <c r="C384" s="120"/>
      <c r="D384" s="135"/>
      <c r="E384" s="122" t="s">
        <v>200</v>
      </c>
      <c r="F384" s="138"/>
      <c r="G384" s="138"/>
      <c r="H384" s="138"/>
      <c r="I384" s="138"/>
      <c r="J384" s="138"/>
    </row>
    <row r="385" spans="1:10" ht="12.75" customHeight="1">
      <c r="A385" s="120">
        <v>23</v>
      </c>
      <c r="B385" s="120">
        <v>1</v>
      </c>
      <c r="C385" s="120">
        <v>4</v>
      </c>
      <c r="D385" s="135">
        <v>1202104</v>
      </c>
      <c r="E385" s="124" t="s">
        <v>201</v>
      </c>
      <c r="F385" s="173">
        <v>120900097</v>
      </c>
      <c r="G385" s="173">
        <v>132536575</v>
      </c>
      <c r="H385" s="184">
        <v>160000000</v>
      </c>
      <c r="I385" s="132">
        <v>149301880</v>
      </c>
      <c r="J385" s="184">
        <v>200000000</v>
      </c>
    </row>
    <row r="386" spans="1:10">
      <c r="A386" s="120">
        <v>23</v>
      </c>
      <c r="B386" s="120">
        <v>1</v>
      </c>
      <c r="C386" s="120">
        <v>4</v>
      </c>
      <c r="D386" s="135">
        <v>1202105</v>
      </c>
      <c r="E386" s="134" t="s">
        <v>202</v>
      </c>
      <c r="F386" s="173">
        <v>9010127</v>
      </c>
      <c r="G386" s="173">
        <v>7532432</v>
      </c>
      <c r="H386" s="184">
        <v>22500000</v>
      </c>
      <c r="I386" s="132">
        <v>4451752</v>
      </c>
      <c r="J386" s="184">
        <v>22500000</v>
      </c>
    </row>
    <row r="387" spans="1:10">
      <c r="A387" s="120">
        <v>23</v>
      </c>
      <c r="B387" s="120">
        <v>1</v>
      </c>
      <c r="C387" s="120">
        <v>4</v>
      </c>
      <c r="D387" s="135">
        <v>1202106</v>
      </c>
      <c r="E387" s="134" t="s">
        <v>203</v>
      </c>
      <c r="F387" s="173">
        <v>8891600</v>
      </c>
      <c r="G387" s="173">
        <v>11281725</v>
      </c>
      <c r="H387" s="184">
        <v>15000000</v>
      </c>
      <c r="I387" s="132">
        <v>13810000</v>
      </c>
      <c r="J387" s="184">
        <v>20000000</v>
      </c>
    </row>
    <row r="388" spans="1:10" ht="12" customHeight="1">
      <c r="A388" s="120">
        <v>23</v>
      </c>
      <c r="B388" s="120">
        <v>1</v>
      </c>
      <c r="C388" s="120">
        <v>4</v>
      </c>
      <c r="D388" s="135">
        <v>1202107</v>
      </c>
      <c r="E388" s="134" t="s">
        <v>204</v>
      </c>
      <c r="F388" s="136">
        <v>2399680</v>
      </c>
      <c r="G388" s="136">
        <v>6475890</v>
      </c>
      <c r="H388" s="132">
        <v>8000000</v>
      </c>
      <c r="I388" s="132">
        <v>5373190</v>
      </c>
      <c r="J388" s="132">
        <v>10000000</v>
      </c>
    </row>
    <row r="389" spans="1:10" ht="13.5" customHeight="1">
      <c r="A389" s="120">
        <v>23</v>
      </c>
      <c r="B389" s="120">
        <v>1</v>
      </c>
      <c r="C389" s="120">
        <v>4</v>
      </c>
      <c r="D389" s="135">
        <v>1202108</v>
      </c>
      <c r="E389" s="124" t="s">
        <v>205</v>
      </c>
      <c r="F389" s="132">
        <v>0</v>
      </c>
      <c r="G389" s="132">
        <v>0</v>
      </c>
      <c r="H389" s="136">
        <v>5000000</v>
      </c>
      <c r="I389" s="132">
        <v>1865000</v>
      </c>
      <c r="J389" s="136">
        <v>250000000</v>
      </c>
    </row>
    <row r="390" spans="1:10" ht="13.5" customHeight="1">
      <c r="A390" s="120">
        <v>23</v>
      </c>
      <c r="B390" s="120">
        <v>1</v>
      </c>
      <c r="C390" s="120">
        <v>4</v>
      </c>
      <c r="D390" s="135">
        <v>1202109</v>
      </c>
      <c r="E390" s="124" t="s">
        <v>206</v>
      </c>
      <c r="F390" s="173">
        <v>14499656</v>
      </c>
      <c r="G390" s="173">
        <v>27554628</v>
      </c>
      <c r="H390" s="132">
        <v>30000000</v>
      </c>
      <c r="I390" s="132">
        <v>48681151</v>
      </c>
      <c r="J390" s="132">
        <v>100000000</v>
      </c>
    </row>
    <row r="391" spans="1:10" ht="15" customHeight="1">
      <c r="A391" s="120">
        <v>23</v>
      </c>
      <c r="B391" s="120">
        <v>1</v>
      </c>
      <c r="C391" s="120">
        <v>4</v>
      </c>
      <c r="D391" s="135">
        <v>1202110</v>
      </c>
      <c r="E391" s="124" t="s">
        <v>207</v>
      </c>
      <c r="F391" s="169">
        <v>0</v>
      </c>
      <c r="G391" s="183">
        <v>0</v>
      </c>
      <c r="H391" s="136" t="s">
        <v>86</v>
      </c>
      <c r="I391" s="132">
        <v>0</v>
      </c>
      <c r="J391" s="136" t="s">
        <v>86</v>
      </c>
    </row>
    <row r="392" spans="1:10" ht="15.75" customHeight="1">
      <c r="A392" s="120">
        <v>23</v>
      </c>
      <c r="B392" s="120">
        <v>1</v>
      </c>
      <c r="C392" s="120">
        <v>4</v>
      </c>
      <c r="D392" s="135">
        <v>1202111</v>
      </c>
      <c r="E392" s="134" t="s">
        <v>208</v>
      </c>
      <c r="F392" s="132">
        <v>5070000</v>
      </c>
      <c r="G392" s="132">
        <v>8016500</v>
      </c>
      <c r="H392" s="132">
        <v>10000000</v>
      </c>
      <c r="I392" s="132">
        <v>8723000</v>
      </c>
      <c r="J392" s="132">
        <v>10000000</v>
      </c>
    </row>
    <row r="393" spans="1:10" ht="12" customHeight="1">
      <c r="A393" s="58"/>
      <c r="B393" s="58"/>
      <c r="C393" s="58"/>
      <c r="D393" s="123"/>
      <c r="E393" s="58"/>
      <c r="F393" s="138"/>
      <c r="G393" s="138"/>
      <c r="H393" s="138"/>
      <c r="I393" s="138"/>
      <c r="J393" s="138"/>
    </row>
    <row r="394" spans="1:10" ht="15.75" customHeight="1">
      <c r="A394" s="166">
        <v>30</v>
      </c>
      <c r="B394" s="166">
        <v>1</v>
      </c>
      <c r="C394" s="120"/>
      <c r="D394" s="135"/>
      <c r="E394" s="122" t="s">
        <v>220</v>
      </c>
      <c r="F394" s="138"/>
      <c r="G394" s="138"/>
      <c r="H394" s="138"/>
      <c r="I394" s="138"/>
      <c r="J394" s="138"/>
    </row>
    <row r="395" spans="1:10" ht="13.5" customHeight="1">
      <c r="A395" s="120">
        <v>30</v>
      </c>
      <c r="B395" s="120">
        <v>1</v>
      </c>
      <c r="C395" s="120">
        <v>4</v>
      </c>
      <c r="D395" s="135">
        <v>1202112</v>
      </c>
      <c r="E395" s="124" t="s">
        <v>221</v>
      </c>
      <c r="F395" s="132">
        <v>0</v>
      </c>
      <c r="G395" s="132">
        <v>0</v>
      </c>
      <c r="H395" s="132">
        <v>100000</v>
      </c>
      <c r="I395" s="132">
        <v>0</v>
      </c>
      <c r="J395" s="132">
        <v>100000</v>
      </c>
    </row>
    <row r="396" spans="1:10" ht="14.25" customHeight="1">
      <c r="A396" s="120">
        <v>30</v>
      </c>
      <c r="B396" s="120">
        <v>1</v>
      </c>
      <c r="C396" s="120">
        <v>4</v>
      </c>
      <c r="D396" s="135">
        <v>1202113</v>
      </c>
      <c r="E396" s="124" t="s">
        <v>222</v>
      </c>
      <c r="F396" s="132">
        <v>0</v>
      </c>
      <c r="G396" s="132">
        <v>0</v>
      </c>
      <c r="H396" s="132">
        <v>0</v>
      </c>
      <c r="I396" s="132">
        <v>0</v>
      </c>
      <c r="J396" s="132">
        <v>0</v>
      </c>
    </row>
    <row r="397" spans="1:10" ht="14.25" customHeight="1">
      <c r="A397" s="120">
        <v>30</v>
      </c>
      <c r="B397" s="120">
        <v>1</v>
      </c>
      <c r="C397" s="120">
        <v>4</v>
      </c>
      <c r="D397" s="135">
        <v>1202114</v>
      </c>
      <c r="E397" s="124" t="s">
        <v>223</v>
      </c>
      <c r="F397" s="132">
        <v>0</v>
      </c>
      <c r="G397" s="132">
        <v>0</v>
      </c>
      <c r="H397" s="132">
        <v>0</v>
      </c>
      <c r="I397" s="132">
        <v>0</v>
      </c>
      <c r="J397" s="132">
        <v>0</v>
      </c>
    </row>
    <row r="398" spans="1:10" ht="25.5" customHeight="1" thickBot="1">
      <c r="A398" s="120">
        <v>30</v>
      </c>
      <c r="B398" s="120">
        <v>1</v>
      </c>
      <c r="C398" s="120">
        <v>4</v>
      </c>
      <c r="D398" s="135">
        <v>1202115</v>
      </c>
      <c r="E398" s="124" t="s">
        <v>224</v>
      </c>
      <c r="F398" s="138">
        <v>0</v>
      </c>
      <c r="G398" s="132">
        <v>0</v>
      </c>
      <c r="H398" s="132">
        <v>0</v>
      </c>
      <c r="I398" s="132">
        <v>0</v>
      </c>
      <c r="J398" s="132">
        <v>0</v>
      </c>
    </row>
    <row r="399" spans="1:10" ht="15" customHeight="1" thickBot="1">
      <c r="A399" s="1593" t="s">
        <v>67</v>
      </c>
      <c r="B399" s="1594"/>
      <c r="C399" s="1595"/>
      <c r="D399" s="1596" t="s">
        <v>68</v>
      </c>
      <c r="E399" s="1590" t="s">
        <v>69</v>
      </c>
      <c r="F399" s="1596" t="s">
        <v>70</v>
      </c>
      <c r="G399" s="1596" t="s">
        <v>70</v>
      </c>
      <c r="H399" s="1590" t="s">
        <v>71</v>
      </c>
      <c r="I399" s="1596" t="s">
        <v>428</v>
      </c>
      <c r="J399" s="323"/>
    </row>
    <row r="400" spans="1:10" ht="24" customHeight="1" thickBot="1">
      <c r="A400" s="105" t="s">
        <v>73</v>
      </c>
      <c r="B400" s="158" t="s">
        <v>74</v>
      </c>
      <c r="C400" s="105" t="s">
        <v>75</v>
      </c>
      <c r="D400" s="1597"/>
      <c r="E400" s="1591"/>
      <c r="F400" s="1597"/>
      <c r="G400" s="1597"/>
      <c r="H400" s="1591"/>
      <c r="I400" s="1597"/>
      <c r="J400" s="324" t="s">
        <v>72</v>
      </c>
    </row>
    <row r="401" spans="1:10" ht="13.5" customHeight="1" thickBot="1">
      <c r="A401" s="160"/>
      <c r="B401" s="161" t="s">
        <v>73</v>
      </c>
      <c r="C401" s="162" t="s">
        <v>73</v>
      </c>
      <c r="D401" s="1598"/>
      <c r="E401" s="1592"/>
      <c r="F401" s="1598"/>
      <c r="G401" s="1598"/>
      <c r="H401" s="1592"/>
      <c r="I401" s="1598"/>
      <c r="J401" s="163"/>
    </row>
    <row r="402" spans="1:10" ht="13.5" customHeight="1" thickBot="1">
      <c r="A402" s="109" t="s">
        <v>76</v>
      </c>
      <c r="B402" s="110" t="s">
        <v>76</v>
      </c>
      <c r="C402" s="111" t="s">
        <v>77</v>
      </c>
      <c r="D402" s="112" t="s">
        <v>102</v>
      </c>
      <c r="E402" s="111"/>
      <c r="F402" s="113" t="s">
        <v>79</v>
      </c>
      <c r="G402" s="113" t="s">
        <v>80</v>
      </c>
      <c r="H402" s="113" t="s">
        <v>81</v>
      </c>
      <c r="I402" s="114" t="s">
        <v>81</v>
      </c>
      <c r="J402" s="113" t="s">
        <v>427</v>
      </c>
    </row>
    <row r="403" spans="1:10" ht="16.5" customHeight="1">
      <c r="A403" s="115"/>
      <c r="B403" s="115"/>
      <c r="C403" s="115"/>
      <c r="D403" s="115" t="s">
        <v>44</v>
      </c>
      <c r="E403" s="117" t="s">
        <v>103</v>
      </c>
      <c r="F403" s="164"/>
      <c r="G403" s="164"/>
      <c r="H403" s="165"/>
      <c r="I403" s="165"/>
      <c r="J403" s="165"/>
    </row>
    <row r="404" spans="1:10" ht="16.5" customHeight="1">
      <c r="A404" s="166">
        <v>25</v>
      </c>
      <c r="B404" s="166">
        <v>1</v>
      </c>
      <c r="C404" s="120"/>
      <c r="D404" s="135"/>
      <c r="E404" s="122" t="s">
        <v>225</v>
      </c>
      <c r="F404" s="138"/>
      <c r="G404" s="138"/>
      <c r="H404" s="138"/>
      <c r="I404" s="138"/>
      <c r="J404" s="138"/>
    </row>
    <row r="405" spans="1:10">
      <c r="A405" s="120">
        <v>25</v>
      </c>
      <c r="B405" s="120">
        <v>1</v>
      </c>
      <c r="C405" s="120">
        <v>4</v>
      </c>
      <c r="D405" s="135">
        <v>1202116</v>
      </c>
      <c r="E405" s="134" t="s">
        <v>487</v>
      </c>
      <c r="F405" s="132">
        <v>0</v>
      </c>
      <c r="G405" s="132">
        <v>0</v>
      </c>
      <c r="H405" s="136" t="s">
        <v>86</v>
      </c>
      <c r="I405" s="132">
        <v>510000</v>
      </c>
      <c r="J405" s="136">
        <v>0</v>
      </c>
    </row>
    <row r="406" spans="1:10">
      <c r="A406" s="120">
        <v>25</v>
      </c>
      <c r="B406" s="120">
        <v>1</v>
      </c>
      <c r="C406" s="120">
        <v>4</v>
      </c>
      <c r="D406" s="135">
        <v>1202117</v>
      </c>
      <c r="E406" s="134" t="s">
        <v>449</v>
      </c>
      <c r="F406" s="132">
        <v>0</v>
      </c>
      <c r="G406" s="132">
        <v>0</v>
      </c>
      <c r="H406" s="136">
        <v>0</v>
      </c>
      <c r="I406" s="132">
        <v>0</v>
      </c>
      <c r="J406" s="136">
        <v>10000</v>
      </c>
    </row>
    <row r="407" spans="1:10">
      <c r="A407" s="120">
        <v>25</v>
      </c>
      <c r="B407" s="120">
        <v>1</v>
      </c>
      <c r="C407" s="120">
        <v>4</v>
      </c>
      <c r="D407" s="135">
        <v>1202118</v>
      </c>
      <c r="E407" s="134" t="s">
        <v>450</v>
      </c>
      <c r="F407" s="132">
        <v>0</v>
      </c>
      <c r="G407" s="132">
        <v>0</v>
      </c>
      <c r="H407" s="136">
        <v>0</v>
      </c>
      <c r="I407" s="132">
        <v>0</v>
      </c>
      <c r="J407" s="136">
        <v>150000</v>
      </c>
    </row>
    <row r="408" spans="1:10" ht="15.75" customHeight="1">
      <c r="A408" s="120"/>
      <c r="B408" s="120"/>
      <c r="C408" s="120"/>
      <c r="D408" s="135"/>
      <c r="E408" s="134"/>
      <c r="F408" s="132"/>
      <c r="G408" s="132"/>
      <c r="H408" s="132"/>
      <c r="I408" s="132"/>
      <c r="J408" s="132"/>
    </row>
    <row r="409" spans="1:10" ht="15" customHeight="1">
      <c r="A409" s="166">
        <v>38</v>
      </c>
      <c r="B409" s="166">
        <v>1</v>
      </c>
      <c r="C409" s="120"/>
      <c r="D409" s="135"/>
      <c r="E409" s="122" t="s">
        <v>226</v>
      </c>
      <c r="F409" s="139"/>
      <c r="G409" s="139"/>
      <c r="H409" s="139"/>
      <c r="I409" s="139"/>
      <c r="J409" s="139"/>
    </row>
    <row r="410" spans="1:10" ht="15.75" customHeight="1">
      <c r="A410" s="120">
        <v>38</v>
      </c>
      <c r="B410" s="120">
        <v>1</v>
      </c>
      <c r="C410" s="120">
        <v>6</v>
      </c>
      <c r="D410" s="135">
        <v>1202119</v>
      </c>
      <c r="E410" s="124" t="s">
        <v>227</v>
      </c>
      <c r="F410" s="132">
        <v>0</v>
      </c>
      <c r="G410" s="132">
        <v>0</v>
      </c>
      <c r="H410" s="136" t="s">
        <v>86</v>
      </c>
      <c r="I410" s="132">
        <v>0</v>
      </c>
      <c r="J410" s="136">
        <v>0</v>
      </c>
    </row>
    <row r="411" spans="1:10" ht="14.25" customHeight="1">
      <c r="A411" s="134"/>
      <c r="B411" s="120"/>
      <c r="C411" s="120"/>
      <c r="D411" s="135"/>
      <c r="E411" s="185"/>
      <c r="F411" s="138"/>
      <c r="G411" s="138"/>
      <c r="H411" s="138"/>
      <c r="I411" s="138"/>
      <c r="J411" s="138"/>
    </row>
    <row r="412" spans="1:10" ht="16.5" customHeight="1">
      <c r="A412" s="166">
        <v>27</v>
      </c>
      <c r="B412" s="166">
        <v>1</v>
      </c>
      <c r="C412" s="120"/>
      <c r="D412" s="135"/>
      <c r="E412" s="122" t="s">
        <v>228</v>
      </c>
      <c r="F412" s="138"/>
      <c r="G412" s="138"/>
      <c r="H412" s="138"/>
      <c r="I412" s="138"/>
      <c r="J412" s="138"/>
    </row>
    <row r="413" spans="1:10" ht="13.5" customHeight="1">
      <c r="A413" s="120">
        <v>27</v>
      </c>
      <c r="B413" s="120">
        <v>1</v>
      </c>
      <c r="C413" s="120">
        <v>8</v>
      </c>
      <c r="D413" s="135">
        <v>1202120</v>
      </c>
      <c r="E413" s="134" t="s">
        <v>229</v>
      </c>
      <c r="F413" s="132">
        <v>0</v>
      </c>
      <c r="G413" s="132">
        <v>0</v>
      </c>
      <c r="H413" s="132">
        <v>200000</v>
      </c>
      <c r="I413" s="132">
        <v>0</v>
      </c>
      <c r="J413" s="136">
        <v>200000</v>
      </c>
    </row>
    <row r="414" spans="1:10" ht="14.25" customHeight="1">
      <c r="A414" s="120">
        <v>27</v>
      </c>
      <c r="B414" s="120">
        <v>1</v>
      </c>
      <c r="C414" s="120">
        <v>9</v>
      </c>
      <c r="D414" s="135">
        <v>1202121</v>
      </c>
      <c r="E414" s="134" t="s">
        <v>230</v>
      </c>
      <c r="F414" s="132">
        <v>0</v>
      </c>
      <c r="G414" s="132">
        <v>0</v>
      </c>
      <c r="H414" s="136" t="s">
        <v>231</v>
      </c>
      <c r="I414" s="132">
        <v>0</v>
      </c>
      <c r="J414" s="136">
        <v>0</v>
      </c>
    </row>
    <row r="415" spans="1:10" ht="14.25" customHeight="1">
      <c r="A415" s="120">
        <v>27</v>
      </c>
      <c r="B415" s="120">
        <v>1</v>
      </c>
      <c r="C415" s="120">
        <v>9</v>
      </c>
      <c r="D415" s="135">
        <v>1202122</v>
      </c>
      <c r="E415" s="134" t="s">
        <v>232</v>
      </c>
      <c r="F415" s="132">
        <v>0</v>
      </c>
      <c r="G415" s="132">
        <v>0</v>
      </c>
      <c r="H415" s="132">
        <v>50000</v>
      </c>
      <c r="I415" s="132">
        <v>0</v>
      </c>
      <c r="J415" s="136">
        <v>50000</v>
      </c>
    </row>
    <row r="416" spans="1:10" ht="15" customHeight="1">
      <c r="A416" s="120">
        <v>27</v>
      </c>
      <c r="B416" s="120">
        <v>1</v>
      </c>
      <c r="C416" s="120">
        <v>8</v>
      </c>
      <c r="D416" s="135">
        <v>1202123</v>
      </c>
      <c r="E416" s="134" t="s">
        <v>233</v>
      </c>
      <c r="F416" s="132">
        <v>2000000</v>
      </c>
      <c r="G416" s="132">
        <v>0</v>
      </c>
      <c r="H416" s="132">
        <v>2000000</v>
      </c>
      <c r="I416" s="132">
        <v>0</v>
      </c>
      <c r="J416" s="136">
        <v>3000000</v>
      </c>
    </row>
    <row r="417" spans="1:10" ht="14.25" customHeight="1">
      <c r="A417" s="120">
        <v>27</v>
      </c>
      <c r="B417" s="120">
        <v>1</v>
      </c>
      <c r="C417" s="120">
        <v>6</v>
      </c>
      <c r="D417" s="135">
        <v>1202124</v>
      </c>
      <c r="E417" s="272" t="s">
        <v>234</v>
      </c>
      <c r="F417" s="132">
        <v>0</v>
      </c>
      <c r="G417" s="132">
        <v>0</v>
      </c>
      <c r="H417" s="132">
        <v>100000</v>
      </c>
      <c r="I417" s="132">
        <v>0</v>
      </c>
      <c r="J417" s="136">
        <v>100000</v>
      </c>
    </row>
    <row r="418" spans="1:10" ht="14.25" customHeight="1">
      <c r="A418" s="120"/>
      <c r="B418" s="120"/>
      <c r="C418" s="120"/>
      <c r="D418" s="135"/>
      <c r="E418" s="272"/>
      <c r="F418" s="132"/>
      <c r="G418" s="132"/>
      <c r="H418" s="132"/>
      <c r="I418" s="132"/>
      <c r="J418" s="132"/>
    </row>
    <row r="419" spans="1:10" ht="19.5" customHeight="1">
      <c r="A419" s="166">
        <v>26</v>
      </c>
      <c r="B419" s="166">
        <v>1</v>
      </c>
      <c r="C419" s="120"/>
      <c r="D419" s="135"/>
      <c r="E419" s="122" t="s">
        <v>235</v>
      </c>
      <c r="F419" s="138"/>
      <c r="G419" s="138"/>
      <c r="H419" s="138"/>
      <c r="I419" s="138"/>
      <c r="J419" s="138"/>
    </row>
    <row r="420" spans="1:10" ht="12.75" customHeight="1">
      <c r="A420" s="120">
        <v>26</v>
      </c>
      <c r="B420" s="120">
        <v>1</v>
      </c>
      <c r="C420" s="120">
        <v>4</v>
      </c>
      <c r="D420" s="135">
        <v>1202125</v>
      </c>
      <c r="E420" s="124" t="s">
        <v>236</v>
      </c>
      <c r="F420" s="132">
        <v>100000</v>
      </c>
      <c r="G420" s="132">
        <v>1000000</v>
      </c>
      <c r="H420" s="132">
        <v>1000000</v>
      </c>
      <c r="I420" s="132">
        <v>805000</v>
      </c>
      <c r="J420" s="132">
        <v>1000000</v>
      </c>
    </row>
    <row r="421" spans="1:10" ht="12.75" customHeight="1">
      <c r="A421" s="120">
        <v>26</v>
      </c>
      <c r="B421" s="120">
        <v>1</v>
      </c>
      <c r="C421" s="120">
        <v>4</v>
      </c>
      <c r="D421" s="135">
        <v>1202126</v>
      </c>
      <c r="E421" s="134" t="s">
        <v>237</v>
      </c>
      <c r="F421" s="132">
        <v>170000</v>
      </c>
      <c r="G421" s="132">
        <v>930000</v>
      </c>
      <c r="H421" s="132">
        <v>1000000</v>
      </c>
      <c r="I421" s="132">
        <v>90000</v>
      </c>
      <c r="J421" s="132">
        <v>1000000</v>
      </c>
    </row>
    <row r="422" spans="1:10" ht="14.25" customHeight="1">
      <c r="A422" s="120">
        <v>26</v>
      </c>
      <c r="B422" s="120">
        <v>1</v>
      </c>
      <c r="C422" s="120">
        <v>4</v>
      </c>
      <c r="D422" s="135">
        <v>1202127</v>
      </c>
      <c r="E422" s="134" t="s">
        <v>238</v>
      </c>
      <c r="F422" s="132">
        <v>990000</v>
      </c>
      <c r="G422" s="132">
        <v>1500000</v>
      </c>
      <c r="H422" s="132">
        <v>1000000</v>
      </c>
      <c r="I422" s="132">
        <v>2200000</v>
      </c>
      <c r="J422" s="132">
        <v>1000000</v>
      </c>
    </row>
    <row r="423" spans="1:10" ht="12" customHeight="1">
      <c r="A423" s="120">
        <v>26</v>
      </c>
      <c r="B423" s="120">
        <v>1</v>
      </c>
      <c r="C423" s="120">
        <v>4</v>
      </c>
      <c r="D423" s="135">
        <v>1202128</v>
      </c>
      <c r="E423" s="134" t="s">
        <v>239</v>
      </c>
      <c r="F423" s="132">
        <v>20000</v>
      </c>
      <c r="G423" s="132">
        <v>150000</v>
      </c>
      <c r="H423" s="132">
        <v>80000</v>
      </c>
      <c r="I423" s="132">
        <v>80000</v>
      </c>
      <c r="J423" s="132">
        <v>300000</v>
      </c>
    </row>
    <row r="424" spans="1:10">
      <c r="A424" s="120">
        <v>26</v>
      </c>
      <c r="B424" s="120">
        <v>1</v>
      </c>
      <c r="C424" s="120">
        <v>4</v>
      </c>
      <c r="D424" s="135">
        <v>1202129</v>
      </c>
      <c r="E424" s="124" t="s">
        <v>240</v>
      </c>
      <c r="F424" s="132">
        <v>20000</v>
      </c>
      <c r="G424" s="132">
        <v>600000</v>
      </c>
      <c r="H424" s="132">
        <v>200000</v>
      </c>
      <c r="I424" s="132">
        <v>0</v>
      </c>
      <c r="J424" s="132">
        <v>200000</v>
      </c>
    </row>
    <row r="425" spans="1:10" ht="16.5" customHeight="1">
      <c r="A425" s="120"/>
      <c r="B425" s="120"/>
      <c r="C425" s="120"/>
      <c r="D425" s="135"/>
      <c r="E425" s="134"/>
      <c r="F425" s="132"/>
      <c r="G425" s="132"/>
      <c r="H425" s="132"/>
      <c r="I425" s="132"/>
      <c r="J425" s="132"/>
    </row>
    <row r="426" spans="1:10" ht="15.75" customHeight="1">
      <c r="A426" s="166">
        <v>44</v>
      </c>
      <c r="B426" s="166">
        <v>1</v>
      </c>
      <c r="C426" s="120"/>
      <c r="D426" s="135"/>
      <c r="E426" s="122" t="s">
        <v>241</v>
      </c>
      <c r="F426" s="138"/>
      <c r="G426" s="138"/>
      <c r="H426" s="138"/>
      <c r="I426" s="138"/>
      <c r="J426" s="138"/>
    </row>
    <row r="427" spans="1:10" ht="12" customHeight="1">
      <c r="A427" s="120">
        <v>44</v>
      </c>
      <c r="B427" s="120">
        <v>1</v>
      </c>
      <c r="C427" s="120">
        <v>4</v>
      </c>
      <c r="D427" s="135">
        <v>1202130</v>
      </c>
      <c r="E427" s="124" t="s">
        <v>242</v>
      </c>
      <c r="F427" s="132">
        <v>14100</v>
      </c>
      <c r="G427" s="132">
        <v>3100</v>
      </c>
      <c r="H427" s="132">
        <v>20000</v>
      </c>
      <c r="I427" s="132">
        <v>49780</v>
      </c>
      <c r="J427" s="132">
        <v>20000</v>
      </c>
    </row>
    <row r="428" spans="1:10">
      <c r="A428" s="120">
        <v>44</v>
      </c>
      <c r="B428" s="120">
        <v>1</v>
      </c>
      <c r="C428" s="120">
        <v>4</v>
      </c>
      <c r="D428" s="135">
        <v>1202131</v>
      </c>
      <c r="E428" s="124" t="s">
        <v>243</v>
      </c>
      <c r="F428" s="132">
        <v>1834705</v>
      </c>
      <c r="G428" s="132">
        <v>1661555</v>
      </c>
      <c r="H428" s="132">
        <v>3000000</v>
      </c>
      <c r="I428" s="132">
        <v>1988690</v>
      </c>
      <c r="J428" s="132">
        <v>3000000</v>
      </c>
    </row>
    <row r="429" spans="1:10" ht="16.5" customHeight="1">
      <c r="A429" s="120"/>
      <c r="B429" s="120"/>
      <c r="C429" s="120"/>
      <c r="D429" s="135"/>
      <c r="E429" s="124"/>
      <c r="F429" s="132"/>
      <c r="G429" s="132"/>
      <c r="H429" s="132"/>
      <c r="I429" s="132"/>
      <c r="J429" s="132"/>
    </row>
    <row r="430" spans="1:10" ht="15.75" customHeight="1">
      <c r="A430" s="166">
        <v>31</v>
      </c>
      <c r="B430" s="166">
        <v>1</v>
      </c>
      <c r="C430" s="120"/>
      <c r="D430" s="135"/>
      <c r="E430" s="122" t="s">
        <v>244</v>
      </c>
      <c r="F430" s="138"/>
      <c r="G430" s="138"/>
      <c r="H430" s="132"/>
      <c r="I430" s="132"/>
      <c r="J430" s="132"/>
    </row>
    <row r="431" spans="1:10" ht="18" customHeight="1">
      <c r="A431" s="120">
        <v>31</v>
      </c>
      <c r="B431" s="120">
        <v>1</v>
      </c>
      <c r="C431" s="120">
        <v>4</v>
      </c>
      <c r="D431" s="135">
        <v>1202132</v>
      </c>
      <c r="E431" s="124" t="s">
        <v>245</v>
      </c>
      <c r="F431" s="132">
        <v>56000</v>
      </c>
      <c r="G431" s="132">
        <v>72000</v>
      </c>
      <c r="H431" s="132">
        <v>90000</v>
      </c>
      <c r="I431" s="132">
        <v>94000</v>
      </c>
      <c r="J431" s="132">
        <v>100000</v>
      </c>
    </row>
    <row r="432" spans="1:10" ht="14.25" customHeight="1">
      <c r="A432" s="120">
        <v>31</v>
      </c>
      <c r="B432" s="120">
        <v>1</v>
      </c>
      <c r="C432" s="120">
        <v>4</v>
      </c>
      <c r="D432" s="135">
        <v>1202133</v>
      </c>
      <c r="E432" s="124" t="s">
        <v>246</v>
      </c>
      <c r="F432" s="132">
        <v>43400</v>
      </c>
      <c r="G432" s="132">
        <v>50000</v>
      </c>
      <c r="H432" s="132">
        <v>60000</v>
      </c>
      <c r="I432" s="132">
        <v>612000</v>
      </c>
      <c r="J432" s="132">
        <v>1000000</v>
      </c>
    </row>
    <row r="433" spans="1:10" ht="16.5" customHeight="1">
      <c r="A433" s="120">
        <v>31</v>
      </c>
      <c r="B433" s="120">
        <v>1</v>
      </c>
      <c r="C433" s="120">
        <v>4</v>
      </c>
      <c r="D433" s="135">
        <v>1202134</v>
      </c>
      <c r="E433" s="124" t="s">
        <v>247</v>
      </c>
      <c r="F433" s="132">
        <v>0</v>
      </c>
      <c r="G433" s="132">
        <v>250000</v>
      </c>
      <c r="H433" s="132">
        <v>120000</v>
      </c>
      <c r="I433" s="132">
        <v>702000</v>
      </c>
      <c r="J433" s="132">
        <v>400000</v>
      </c>
    </row>
    <row r="434" spans="1:10" ht="15" customHeight="1">
      <c r="A434" s="120">
        <v>31</v>
      </c>
      <c r="B434" s="120">
        <v>1</v>
      </c>
      <c r="C434" s="120">
        <v>4</v>
      </c>
      <c r="D434" s="135">
        <v>1202135</v>
      </c>
      <c r="E434" s="134" t="s">
        <v>248</v>
      </c>
      <c r="F434" s="132">
        <v>38600</v>
      </c>
      <c r="G434" s="132">
        <v>100000</v>
      </c>
      <c r="H434" s="132">
        <v>120000</v>
      </c>
      <c r="I434" s="132">
        <v>415000</v>
      </c>
      <c r="J434" s="132">
        <v>500000</v>
      </c>
    </row>
    <row r="435" spans="1:10" ht="15.75" customHeight="1" thickBot="1">
      <c r="A435" s="120"/>
      <c r="B435" s="120"/>
      <c r="C435" s="120"/>
      <c r="D435" s="135"/>
      <c r="E435" s="134"/>
      <c r="F435" s="132"/>
      <c r="G435" s="132"/>
      <c r="H435" s="132"/>
      <c r="I435" s="132"/>
      <c r="J435" s="132"/>
    </row>
    <row r="436" spans="1:10" ht="15" customHeight="1" thickBot="1">
      <c r="A436" s="1593" t="s">
        <v>67</v>
      </c>
      <c r="B436" s="1594"/>
      <c r="C436" s="1595"/>
      <c r="D436" s="1596" t="s">
        <v>68</v>
      </c>
      <c r="E436" s="1590" t="s">
        <v>69</v>
      </c>
      <c r="F436" s="1596" t="s">
        <v>70</v>
      </c>
      <c r="G436" s="1596" t="s">
        <v>70</v>
      </c>
      <c r="H436" s="1590" t="s">
        <v>71</v>
      </c>
      <c r="I436" s="1596" t="s">
        <v>428</v>
      </c>
      <c r="J436" s="323"/>
    </row>
    <row r="437" spans="1:10" ht="24" customHeight="1" thickBot="1">
      <c r="A437" s="105" t="s">
        <v>73</v>
      </c>
      <c r="B437" s="158" t="s">
        <v>74</v>
      </c>
      <c r="C437" s="105" t="s">
        <v>75</v>
      </c>
      <c r="D437" s="1597"/>
      <c r="E437" s="1591"/>
      <c r="F437" s="1597"/>
      <c r="G437" s="1597"/>
      <c r="H437" s="1591"/>
      <c r="I437" s="1597"/>
      <c r="J437" s="324" t="s">
        <v>72</v>
      </c>
    </row>
    <row r="438" spans="1:10" ht="13.5" customHeight="1" thickBot="1">
      <c r="A438" s="160"/>
      <c r="B438" s="161" t="s">
        <v>73</v>
      </c>
      <c r="C438" s="162" t="s">
        <v>73</v>
      </c>
      <c r="D438" s="1598"/>
      <c r="E438" s="1592"/>
      <c r="F438" s="1598"/>
      <c r="G438" s="1598"/>
      <c r="H438" s="1592"/>
      <c r="I438" s="1598"/>
      <c r="J438" s="163"/>
    </row>
    <row r="439" spans="1:10" ht="13.5" customHeight="1" thickBot="1">
      <c r="A439" s="109" t="s">
        <v>76</v>
      </c>
      <c r="B439" s="110" t="s">
        <v>76</v>
      </c>
      <c r="C439" s="111" t="s">
        <v>77</v>
      </c>
      <c r="D439" s="112" t="s">
        <v>102</v>
      </c>
      <c r="E439" s="111"/>
      <c r="F439" s="113" t="s">
        <v>79</v>
      </c>
      <c r="G439" s="113" t="s">
        <v>80</v>
      </c>
      <c r="H439" s="113" t="s">
        <v>81</v>
      </c>
      <c r="I439" s="114" t="s">
        <v>81</v>
      </c>
      <c r="J439" s="113" t="s">
        <v>427</v>
      </c>
    </row>
    <row r="440" spans="1:10" ht="16.5" customHeight="1">
      <c r="A440" s="115"/>
      <c r="B440" s="115"/>
      <c r="C440" s="115"/>
      <c r="D440" s="115" t="s">
        <v>44</v>
      </c>
      <c r="E440" s="117" t="s">
        <v>103</v>
      </c>
      <c r="F440" s="164"/>
      <c r="G440" s="164"/>
      <c r="H440" s="165"/>
      <c r="I440" s="165"/>
      <c r="J440" s="165"/>
    </row>
    <row r="441" spans="1:10" ht="15" customHeight="1">
      <c r="A441" s="166">
        <v>34</v>
      </c>
      <c r="B441" s="166">
        <v>1</v>
      </c>
      <c r="C441" s="120"/>
      <c r="D441" s="135"/>
      <c r="E441" s="122" t="s">
        <v>249</v>
      </c>
      <c r="F441" s="132"/>
      <c r="G441" s="132"/>
      <c r="H441" s="132"/>
      <c r="I441" s="132"/>
      <c r="J441" s="132"/>
    </row>
    <row r="442" spans="1:10">
      <c r="A442" s="120">
        <v>34</v>
      </c>
      <c r="B442" s="120">
        <v>1</v>
      </c>
      <c r="C442" s="120">
        <v>4</v>
      </c>
      <c r="D442" s="135">
        <v>1202136</v>
      </c>
      <c r="E442" s="124" t="s">
        <v>189</v>
      </c>
      <c r="F442" s="132">
        <v>0</v>
      </c>
      <c r="G442" s="132">
        <v>0</v>
      </c>
      <c r="H442" s="132">
        <v>3000000</v>
      </c>
      <c r="I442" s="132">
        <v>0</v>
      </c>
      <c r="J442" s="132">
        <v>3000000</v>
      </c>
    </row>
    <row r="443" spans="1:10">
      <c r="A443" s="120">
        <v>34</v>
      </c>
      <c r="B443" s="120">
        <v>1</v>
      </c>
      <c r="C443" s="120">
        <v>4</v>
      </c>
      <c r="D443" s="135">
        <v>1202137</v>
      </c>
      <c r="E443" s="134" t="s">
        <v>433</v>
      </c>
      <c r="F443" s="132">
        <v>375500</v>
      </c>
      <c r="G443" s="132">
        <v>695000</v>
      </c>
      <c r="H443" s="132">
        <v>2000000</v>
      </c>
      <c r="I443" s="132">
        <v>900000</v>
      </c>
      <c r="J443" s="132">
        <v>2000000</v>
      </c>
    </row>
    <row r="444" spans="1:10" ht="14.25" customHeight="1">
      <c r="A444" s="120">
        <v>34</v>
      </c>
      <c r="B444" s="120">
        <v>1</v>
      </c>
      <c r="C444" s="120">
        <v>4</v>
      </c>
      <c r="D444" s="135">
        <v>1202138</v>
      </c>
      <c r="E444" s="124" t="s">
        <v>250</v>
      </c>
      <c r="F444" s="132">
        <v>145000</v>
      </c>
      <c r="G444" s="132">
        <v>263000</v>
      </c>
      <c r="H444" s="132">
        <v>1500000</v>
      </c>
      <c r="I444" s="132">
        <v>300000</v>
      </c>
      <c r="J444" s="132">
        <v>1500000</v>
      </c>
    </row>
    <row r="445" spans="1:10">
      <c r="A445" s="120">
        <v>34</v>
      </c>
      <c r="B445" s="120">
        <v>1</v>
      </c>
      <c r="C445" s="120">
        <v>4</v>
      </c>
      <c r="D445" s="135">
        <v>1202139</v>
      </c>
      <c r="E445" s="134" t="s">
        <v>435</v>
      </c>
      <c r="F445" s="132">
        <v>55000</v>
      </c>
      <c r="G445" s="132">
        <v>113800</v>
      </c>
      <c r="H445" s="132">
        <v>1100000</v>
      </c>
      <c r="I445" s="132">
        <v>134000</v>
      </c>
      <c r="J445" s="132">
        <v>500000</v>
      </c>
    </row>
    <row r="446" spans="1:10" ht="12.75" customHeight="1">
      <c r="A446" s="120">
        <v>34</v>
      </c>
      <c r="B446" s="120">
        <v>1</v>
      </c>
      <c r="C446" s="120">
        <v>4</v>
      </c>
      <c r="D446" s="135">
        <v>1202140</v>
      </c>
      <c r="E446" s="124" t="s">
        <v>434</v>
      </c>
      <c r="F446" s="132">
        <v>0</v>
      </c>
      <c r="G446" s="132">
        <v>0</v>
      </c>
      <c r="H446" s="132">
        <v>0</v>
      </c>
      <c r="I446" s="132">
        <v>0</v>
      </c>
      <c r="J446" s="132">
        <v>1500000</v>
      </c>
    </row>
    <row r="447" spans="1:10" ht="17.25" customHeight="1">
      <c r="A447" s="120"/>
      <c r="B447" s="120"/>
      <c r="C447" s="120"/>
      <c r="D447" s="135"/>
      <c r="E447" s="124"/>
      <c r="F447" s="132"/>
      <c r="G447" s="132"/>
      <c r="H447" s="132"/>
      <c r="I447" s="132"/>
      <c r="J447" s="132"/>
    </row>
    <row r="448" spans="1:10" ht="15" customHeight="1">
      <c r="A448" s="166">
        <v>33</v>
      </c>
      <c r="B448" s="166">
        <v>1</v>
      </c>
      <c r="C448" s="120">
        <v>4</v>
      </c>
      <c r="D448" s="135"/>
      <c r="E448" s="122" t="s">
        <v>251</v>
      </c>
      <c r="F448" s="132"/>
      <c r="G448" s="132"/>
      <c r="H448" s="132"/>
      <c r="I448" s="132"/>
      <c r="J448" s="132"/>
    </row>
    <row r="449" spans="1:10" ht="12" customHeight="1">
      <c r="A449" s="120">
        <v>33</v>
      </c>
      <c r="B449" s="120">
        <v>1</v>
      </c>
      <c r="C449" s="120">
        <v>4</v>
      </c>
      <c r="D449" s="135">
        <v>1202141</v>
      </c>
      <c r="E449" s="124" t="s">
        <v>261</v>
      </c>
      <c r="F449" s="132">
        <v>2000000</v>
      </c>
      <c r="G449" s="132">
        <v>1714900</v>
      </c>
      <c r="H449" s="132">
        <v>3000000</v>
      </c>
      <c r="I449" s="132">
        <v>7332200</v>
      </c>
      <c r="J449" s="132">
        <v>6000000</v>
      </c>
    </row>
    <row r="450" spans="1:10" ht="12" customHeight="1">
      <c r="A450" s="120">
        <v>33</v>
      </c>
      <c r="B450" s="120">
        <v>1</v>
      </c>
      <c r="C450" s="120">
        <v>4</v>
      </c>
      <c r="D450" s="135">
        <v>1202142</v>
      </c>
      <c r="E450" s="124" t="s">
        <v>482</v>
      </c>
      <c r="F450" s="132">
        <v>0</v>
      </c>
      <c r="G450" s="132">
        <v>0</v>
      </c>
      <c r="H450" s="132">
        <v>0</v>
      </c>
      <c r="I450" s="132">
        <v>0</v>
      </c>
      <c r="J450" s="132">
        <v>4000000</v>
      </c>
    </row>
    <row r="451" spans="1:10">
      <c r="A451" s="120">
        <v>33</v>
      </c>
      <c r="B451" s="120">
        <v>1</v>
      </c>
      <c r="C451" s="120">
        <v>4</v>
      </c>
      <c r="D451" s="135">
        <v>1202143</v>
      </c>
      <c r="E451" s="124" t="s">
        <v>207</v>
      </c>
      <c r="F451" s="132">
        <v>2000000</v>
      </c>
      <c r="G451" s="132">
        <v>1028800</v>
      </c>
      <c r="H451" s="132">
        <v>2000000</v>
      </c>
      <c r="I451" s="132">
        <v>3050000</v>
      </c>
      <c r="J451" s="132">
        <v>5000000</v>
      </c>
    </row>
    <row r="452" spans="1:10" ht="17.25" customHeight="1">
      <c r="A452" s="120"/>
      <c r="B452" s="120"/>
      <c r="C452" s="120"/>
      <c r="D452" s="135"/>
      <c r="E452" s="124"/>
      <c r="F452" s="132"/>
      <c r="G452" s="132"/>
      <c r="H452" s="132"/>
      <c r="I452" s="132"/>
      <c r="J452" s="132"/>
    </row>
    <row r="453" spans="1:10" ht="21" customHeight="1">
      <c r="A453" s="166">
        <v>48</v>
      </c>
      <c r="B453" s="166">
        <v>1</v>
      </c>
      <c r="C453" s="120"/>
      <c r="D453" s="135"/>
      <c r="E453" s="186" t="s">
        <v>252</v>
      </c>
      <c r="F453" s="132"/>
      <c r="G453" s="132"/>
      <c r="H453" s="132"/>
      <c r="I453" s="132"/>
      <c r="J453" s="132"/>
    </row>
    <row r="454" spans="1:10" ht="15" customHeight="1">
      <c r="A454" s="120">
        <v>48</v>
      </c>
      <c r="B454" s="120">
        <v>1</v>
      </c>
      <c r="C454" s="120">
        <v>4</v>
      </c>
      <c r="D454" s="135">
        <v>1202144</v>
      </c>
      <c r="E454" s="124" t="s">
        <v>253</v>
      </c>
      <c r="F454" s="132">
        <v>451000</v>
      </c>
      <c r="G454" s="132">
        <v>3883725</v>
      </c>
      <c r="H454" s="132">
        <v>6000000</v>
      </c>
      <c r="I454" s="132">
        <v>1853419</v>
      </c>
      <c r="J454" s="132">
        <v>10000000</v>
      </c>
    </row>
    <row r="455" spans="1:10" ht="15.75" customHeight="1">
      <c r="A455" s="120">
        <v>48</v>
      </c>
      <c r="B455" s="120">
        <v>1</v>
      </c>
      <c r="C455" s="120">
        <v>4</v>
      </c>
      <c r="D455" s="135">
        <v>1202145</v>
      </c>
      <c r="E455" s="124" t="s">
        <v>254</v>
      </c>
      <c r="F455" s="132">
        <v>0</v>
      </c>
      <c r="G455" s="132">
        <v>0</v>
      </c>
      <c r="H455" s="132">
        <v>2000000</v>
      </c>
      <c r="I455" s="132">
        <v>0</v>
      </c>
      <c r="J455" s="132">
        <v>2000000</v>
      </c>
    </row>
    <row r="456" spans="1:10" ht="15" customHeight="1">
      <c r="A456" s="120">
        <v>48</v>
      </c>
      <c r="B456" s="120">
        <v>1</v>
      </c>
      <c r="C456" s="120">
        <v>4</v>
      </c>
      <c r="D456" s="135">
        <v>1202146</v>
      </c>
      <c r="E456" s="124" t="s">
        <v>255</v>
      </c>
      <c r="F456" s="132">
        <v>0</v>
      </c>
      <c r="G456" s="132">
        <v>0</v>
      </c>
      <c r="H456" s="136" t="s">
        <v>86</v>
      </c>
      <c r="I456" s="132">
        <v>0</v>
      </c>
      <c r="J456" s="136" t="s">
        <v>457</v>
      </c>
    </row>
    <row r="457" spans="1:10" ht="14.25" customHeight="1">
      <c r="A457" s="120">
        <v>48</v>
      </c>
      <c r="B457" s="120">
        <v>1</v>
      </c>
      <c r="C457" s="120">
        <v>4</v>
      </c>
      <c r="D457" s="135">
        <v>1202147</v>
      </c>
      <c r="E457" s="124" t="s">
        <v>256</v>
      </c>
      <c r="F457" s="132">
        <v>0</v>
      </c>
      <c r="G457" s="132">
        <v>11230000</v>
      </c>
      <c r="H457" s="132">
        <v>20000000</v>
      </c>
      <c r="I457" s="132">
        <v>6525000</v>
      </c>
      <c r="J457" s="132">
        <v>20000000</v>
      </c>
    </row>
    <row r="458" spans="1:10" ht="12" customHeight="1">
      <c r="A458" s="120">
        <v>48</v>
      </c>
      <c r="B458" s="120">
        <v>1</v>
      </c>
      <c r="C458" s="120">
        <v>4</v>
      </c>
      <c r="D458" s="135">
        <v>1202148</v>
      </c>
      <c r="E458" s="124" t="s">
        <v>257</v>
      </c>
      <c r="F458" s="132">
        <v>0</v>
      </c>
      <c r="G458" s="132">
        <v>0</v>
      </c>
      <c r="H458" s="132">
        <v>15000000</v>
      </c>
      <c r="I458" s="132">
        <v>0</v>
      </c>
      <c r="J458" s="132">
        <v>15000000</v>
      </c>
    </row>
    <row r="459" spans="1:10" ht="12.75" customHeight="1">
      <c r="A459" s="120">
        <v>48</v>
      </c>
      <c r="B459" s="120">
        <v>1</v>
      </c>
      <c r="C459" s="120">
        <v>4</v>
      </c>
      <c r="D459" s="135">
        <v>1202149</v>
      </c>
      <c r="E459" s="124" t="s">
        <v>258</v>
      </c>
      <c r="F459" s="132">
        <v>0</v>
      </c>
      <c r="G459" s="132">
        <v>0</v>
      </c>
      <c r="H459" s="132">
        <v>3000000</v>
      </c>
      <c r="I459" s="132">
        <v>2000000</v>
      </c>
      <c r="J459" s="132">
        <v>3000000</v>
      </c>
    </row>
    <row r="460" spans="1:10" ht="15.75" customHeight="1">
      <c r="A460" s="120">
        <v>48</v>
      </c>
      <c r="B460" s="120">
        <v>1</v>
      </c>
      <c r="C460" s="120">
        <v>4</v>
      </c>
      <c r="D460" s="135">
        <v>1202150</v>
      </c>
      <c r="E460" s="124" t="s">
        <v>259</v>
      </c>
      <c r="F460" s="132">
        <v>0</v>
      </c>
      <c r="G460" s="132">
        <v>0</v>
      </c>
      <c r="H460" s="132">
        <v>2500000</v>
      </c>
      <c r="I460" s="132">
        <v>0</v>
      </c>
      <c r="J460" s="132">
        <v>2500000</v>
      </c>
    </row>
    <row r="461" spans="1:10" ht="13.5" customHeight="1">
      <c r="A461" s="120">
        <v>48</v>
      </c>
      <c r="B461" s="120">
        <v>1</v>
      </c>
      <c r="C461" s="120">
        <v>4</v>
      </c>
      <c r="D461" s="135">
        <v>1202151</v>
      </c>
      <c r="E461" s="124" t="s">
        <v>260</v>
      </c>
      <c r="F461" s="132">
        <v>0</v>
      </c>
      <c r="G461" s="132">
        <v>0</v>
      </c>
      <c r="H461" s="132">
        <v>2500000</v>
      </c>
      <c r="I461" s="132">
        <v>0</v>
      </c>
      <c r="J461" s="132">
        <v>2500000</v>
      </c>
    </row>
    <row r="462" spans="1:10" ht="12" customHeight="1">
      <c r="A462" s="120">
        <v>48</v>
      </c>
      <c r="B462" s="120">
        <v>1</v>
      </c>
      <c r="C462" s="120">
        <v>4</v>
      </c>
      <c r="D462" s="135">
        <v>1202152</v>
      </c>
      <c r="E462" s="124" t="s">
        <v>205</v>
      </c>
      <c r="F462" s="132">
        <v>0</v>
      </c>
      <c r="G462" s="132">
        <v>7558265</v>
      </c>
      <c r="H462" s="132">
        <v>210000000</v>
      </c>
      <c r="I462" s="132">
        <v>476700</v>
      </c>
      <c r="J462" s="132">
        <v>0</v>
      </c>
    </row>
    <row r="463" spans="1:10" ht="12" customHeight="1">
      <c r="A463" s="120">
        <v>48</v>
      </c>
      <c r="B463" s="120">
        <v>1</v>
      </c>
      <c r="C463" s="120">
        <v>4</v>
      </c>
      <c r="D463" s="135">
        <v>1202153</v>
      </c>
      <c r="E463" s="96" t="s">
        <v>261</v>
      </c>
      <c r="F463" s="132">
        <v>0</v>
      </c>
      <c r="G463" s="132">
        <v>600000</v>
      </c>
      <c r="H463" s="132">
        <v>120000</v>
      </c>
      <c r="I463" s="132"/>
      <c r="J463" s="132">
        <v>120000</v>
      </c>
    </row>
    <row r="464" spans="1:10" ht="12" customHeight="1">
      <c r="A464" s="142">
        <v>48</v>
      </c>
      <c r="B464" s="142">
        <v>1</v>
      </c>
      <c r="C464" s="142">
        <v>4</v>
      </c>
      <c r="D464" s="135">
        <v>1202154</v>
      </c>
      <c r="E464" s="187" t="s">
        <v>207</v>
      </c>
      <c r="F464" s="146">
        <v>0</v>
      </c>
      <c r="G464" s="146"/>
      <c r="H464" s="146">
        <v>250000</v>
      </c>
      <c r="I464" s="146"/>
      <c r="J464" s="146">
        <v>250000</v>
      </c>
    </row>
    <row r="465" spans="1:10" ht="12.75" customHeight="1">
      <c r="A465" s="142">
        <v>48</v>
      </c>
      <c r="B465" s="142">
        <v>1</v>
      </c>
      <c r="C465" s="142">
        <v>4</v>
      </c>
      <c r="D465" s="135">
        <v>1202155</v>
      </c>
      <c r="E465" s="187" t="s">
        <v>262</v>
      </c>
      <c r="F465" s="146">
        <v>0</v>
      </c>
      <c r="G465" s="146"/>
      <c r="H465" s="146">
        <v>3000000</v>
      </c>
      <c r="I465" s="146"/>
      <c r="J465" s="146">
        <v>0</v>
      </c>
    </row>
    <row r="466" spans="1:10" ht="12.75" customHeight="1">
      <c r="A466" s="142">
        <v>48</v>
      </c>
      <c r="B466" s="142">
        <v>1</v>
      </c>
      <c r="C466" s="142">
        <v>4</v>
      </c>
      <c r="D466" s="135">
        <v>1202156</v>
      </c>
      <c r="E466" s="187" t="s">
        <v>263</v>
      </c>
      <c r="F466" s="146">
        <v>0</v>
      </c>
      <c r="G466" s="146"/>
      <c r="H466" s="146">
        <v>30000000</v>
      </c>
      <c r="I466" s="146"/>
      <c r="J466" s="146">
        <v>30000000</v>
      </c>
    </row>
    <row r="467" spans="1:10" ht="16.5" customHeight="1">
      <c r="A467" s="142">
        <v>48</v>
      </c>
      <c r="B467" s="142">
        <v>1</v>
      </c>
      <c r="C467" s="142">
        <v>4</v>
      </c>
      <c r="D467" s="135">
        <v>1202157</v>
      </c>
      <c r="E467" s="187" t="s">
        <v>264</v>
      </c>
      <c r="F467" s="146">
        <v>0</v>
      </c>
      <c r="G467" s="146"/>
      <c r="H467" s="146">
        <v>2000000</v>
      </c>
      <c r="I467" s="146"/>
      <c r="J467" s="146">
        <v>2000000</v>
      </c>
    </row>
    <row r="468" spans="1:10" ht="15" customHeight="1">
      <c r="A468" s="120"/>
      <c r="B468" s="120"/>
      <c r="C468" s="120"/>
      <c r="D468" s="135"/>
      <c r="E468" s="96"/>
      <c r="F468" s="132"/>
      <c r="G468" s="132"/>
      <c r="H468" s="132"/>
      <c r="I468" s="132"/>
      <c r="J468" s="132"/>
    </row>
    <row r="469" spans="1:10" ht="15.75" customHeight="1">
      <c r="A469" s="120">
        <v>18</v>
      </c>
      <c r="B469" s="120">
        <v>8</v>
      </c>
      <c r="C469" s="120"/>
      <c r="D469" s="135"/>
      <c r="E469" s="188" t="s">
        <v>265</v>
      </c>
      <c r="F469" s="132"/>
      <c r="G469" s="132"/>
      <c r="H469" s="132"/>
      <c r="I469" s="132"/>
      <c r="J469" s="132"/>
    </row>
    <row r="470" spans="1:10" ht="15" customHeight="1">
      <c r="A470" s="120">
        <v>18</v>
      </c>
      <c r="B470" s="120">
        <v>8</v>
      </c>
      <c r="C470" s="120">
        <v>1</v>
      </c>
      <c r="D470" s="135">
        <v>1202158</v>
      </c>
      <c r="E470" s="96" t="s">
        <v>451</v>
      </c>
      <c r="F470" s="132">
        <v>0</v>
      </c>
      <c r="G470" s="132">
        <v>220000</v>
      </c>
      <c r="H470" s="132" t="s">
        <v>86</v>
      </c>
      <c r="I470" s="132">
        <v>20000</v>
      </c>
      <c r="J470" s="136">
        <v>250000</v>
      </c>
    </row>
    <row r="471" spans="1:10" ht="15.75" customHeight="1">
      <c r="A471" s="120">
        <v>18</v>
      </c>
      <c r="B471" s="120">
        <v>8</v>
      </c>
      <c r="C471" s="120">
        <v>1</v>
      </c>
      <c r="D471" s="135">
        <v>1202159</v>
      </c>
      <c r="E471" s="124" t="s">
        <v>453</v>
      </c>
      <c r="F471" s="132">
        <v>0</v>
      </c>
      <c r="G471" s="132">
        <v>0</v>
      </c>
      <c r="H471" s="136" t="s">
        <v>86</v>
      </c>
      <c r="I471" s="132">
        <v>0</v>
      </c>
      <c r="J471" s="136">
        <v>0</v>
      </c>
    </row>
    <row r="472" spans="1:10" ht="15" customHeight="1">
      <c r="A472" s="120">
        <v>18</v>
      </c>
      <c r="B472" s="120">
        <v>8</v>
      </c>
      <c r="C472" s="120">
        <v>1</v>
      </c>
      <c r="D472" s="135">
        <v>1202160</v>
      </c>
      <c r="E472" s="124" t="s">
        <v>452</v>
      </c>
      <c r="F472" s="132">
        <v>0</v>
      </c>
      <c r="G472" s="132">
        <v>0</v>
      </c>
      <c r="H472" s="136">
        <v>0</v>
      </c>
      <c r="I472" s="132">
        <v>0</v>
      </c>
      <c r="J472" s="136">
        <v>0</v>
      </c>
    </row>
    <row r="473" spans="1:10" ht="15" customHeight="1" thickBot="1">
      <c r="A473" s="120"/>
      <c r="B473" s="120"/>
      <c r="C473" s="120"/>
      <c r="D473" s="135"/>
      <c r="E473" s="124"/>
      <c r="F473" s="132"/>
      <c r="G473" s="132"/>
      <c r="H473" s="136"/>
      <c r="I473" s="132"/>
      <c r="J473" s="136"/>
    </row>
    <row r="474" spans="1:10" ht="15" customHeight="1" thickBot="1">
      <c r="A474" s="1593" t="s">
        <v>67</v>
      </c>
      <c r="B474" s="1594"/>
      <c r="C474" s="1595"/>
      <c r="D474" s="1596" t="s">
        <v>68</v>
      </c>
      <c r="E474" s="1590" t="s">
        <v>69</v>
      </c>
      <c r="F474" s="1596" t="s">
        <v>70</v>
      </c>
      <c r="G474" s="1596" t="s">
        <v>70</v>
      </c>
      <c r="H474" s="1590" t="s">
        <v>71</v>
      </c>
      <c r="I474" s="1596" t="s">
        <v>428</v>
      </c>
      <c r="J474" s="323"/>
    </row>
    <row r="475" spans="1:10" ht="24" customHeight="1" thickBot="1">
      <c r="A475" s="105" t="s">
        <v>73</v>
      </c>
      <c r="B475" s="158" t="s">
        <v>74</v>
      </c>
      <c r="C475" s="105" t="s">
        <v>75</v>
      </c>
      <c r="D475" s="1597"/>
      <c r="E475" s="1591"/>
      <c r="F475" s="1597"/>
      <c r="G475" s="1597"/>
      <c r="H475" s="1591"/>
      <c r="I475" s="1597"/>
      <c r="J475" s="324" t="s">
        <v>72</v>
      </c>
    </row>
    <row r="476" spans="1:10" ht="13.5" customHeight="1" thickBot="1">
      <c r="A476" s="160"/>
      <c r="B476" s="161" t="s">
        <v>73</v>
      </c>
      <c r="C476" s="162" t="s">
        <v>73</v>
      </c>
      <c r="D476" s="1598"/>
      <c r="E476" s="1592"/>
      <c r="F476" s="1598"/>
      <c r="G476" s="1598"/>
      <c r="H476" s="1592"/>
      <c r="I476" s="1598"/>
      <c r="J476" s="163"/>
    </row>
    <row r="477" spans="1:10" ht="13.5" customHeight="1" thickBot="1">
      <c r="A477" s="109" t="s">
        <v>76</v>
      </c>
      <c r="B477" s="110" t="s">
        <v>76</v>
      </c>
      <c r="C477" s="111" t="s">
        <v>77</v>
      </c>
      <c r="D477" s="112" t="s">
        <v>102</v>
      </c>
      <c r="E477" s="111"/>
      <c r="F477" s="113" t="s">
        <v>79</v>
      </c>
      <c r="G477" s="113" t="s">
        <v>80</v>
      </c>
      <c r="H477" s="113" t="s">
        <v>81</v>
      </c>
      <c r="I477" s="114" t="s">
        <v>81</v>
      </c>
      <c r="J477" s="113" t="s">
        <v>427</v>
      </c>
    </row>
    <row r="478" spans="1:10" ht="16.5" customHeight="1">
      <c r="A478" s="115"/>
      <c r="B478" s="115"/>
      <c r="C478" s="115"/>
      <c r="D478" s="115" t="s">
        <v>44</v>
      </c>
      <c r="E478" s="117" t="s">
        <v>103</v>
      </c>
      <c r="F478" s="164"/>
      <c r="G478" s="164"/>
      <c r="H478" s="165"/>
      <c r="I478" s="165"/>
      <c r="J478" s="165"/>
    </row>
    <row r="479" spans="1:10" ht="16.5" customHeight="1">
      <c r="A479" s="120">
        <v>22</v>
      </c>
      <c r="B479" s="120">
        <v>3</v>
      </c>
      <c r="C479" s="120"/>
      <c r="D479" s="135"/>
      <c r="E479" s="122" t="s">
        <v>266</v>
      </c>
      <c r="F479" s="132"/>
      <c r="G479" s="132"/>
      <c r="H479" s="136"/>
      <c r="I479" s="132"/>
      <c r="J479" s="136"/>
    </row>
    <row r="480" spans="1:10" ht="16.5" customHeight="1">
      <c r="A480" s="120">
        <v>22</v>
      </c>
      <c r="B480" s="120">
        <v>3</v>
      </c>
      <c r="C480" s="120">
        <v>3</v>
      </c>
      <c r="D480" s="135">
        <v>1202161</v>
      </c>
      <c r="E480" s="124" t="s">
        <v>267</v>
      </c>
      <c r="F480" s="132">
        <v>0</v>
      </c>
      <c r="G480" s="132"/>
      <c r="H480" s="136">
        <v>100000</v>
      </c>
      <c r="I480" s="132"/>
      <c r="J480" s="136">
        <v>100000</v>
      </c>
    </row>
    <row r="481" spans="1:10" ht="16.5" customHeight="1">
      <c r="A481" s="120"/>
      <c r="B481" s="120"/>
      <c r="C481" s="120"/>
      <c r="D481" s="135"/>
      <c r="E481" s="124"/>
      <c r="F481" s="132"/>
      <c r="G481" s="132"/>
      <c r="H481" s="136"/>
      <c r="I481" s="132"/>
      <c r="J481" s="136"/>
    </row>
    <row r="482" spans="1:10" ht="26.25" customHeight="1">
      <c r="A482" s="120">
        <v>31</v>
      </c>
      <c r="B482" s="120">
        <v>2</v>
      </c>
      <c r="C482" s="120"/>
      <c r="D482" s="135"/>
      <c r="E482" s="122" t="s">
        <v>490</v>
      </c>
      <c r="F482" s="132"/>
      <c r="G482" s="132"/>
      <c r="H482" s="136"/>
      <c r="I482" s="132"/>
      <c r="J482" s="136"/>
    </row>
    <row r="483" spans="1:10" ht="14.25" customHeight="1">
      <c r="A483" s="120">
        <v>31</v>
      </c>
      <c r="B483" s="120">
        <v>2</v>
      </c>
      <c r="C483" s="120">
        <v>3</v>
      </c>
      <c r="D483" s="135">
        <v>1202162</v>
      </c>
      <c r="E483" s="124" t="s">
        <v>491</v>
      </c>
      <c r="F483" s="136">
        <v>0</v>
      </c>
      <c r="G483" s="132">
        <v>212046214</v>
      </c>
      <c r="H483" s="136">
        <v>0</v>
      </c>
      <c r="I483" s="132">
        <v>87116474</v>
      </c>
      <c r="J483" s="136">
        <v>347000000</v>
      </c>
    </row>
    <row r="484" spans="1:10">
      <c r="A484" s="120">
        <v>31</v>
      </c>
      <c r="B484" s="120">
        <v>2</v>
      </c>
      <c r="C484" s="120">
        <v>3</v>
      </c>
      <c r="D484" s="135">
        <v>1202163</v>
      </c>
      <c r="E484" s="124" t="s">
        <v>492</v>
      </c>
      <c r="F484" s="136">
        <v>0</v>
      </c>
      <c r="G484" s="136">
        <v>0</v>
      </c>
      <c r="H484" s="136">
        <v>0</v>
      </c>
      <c r="I484" s="136">
        <v>0</v>
      </c>
      <c r="J484" s="136">
        <v>1500000</v>
      </c>
    </row>
    <row r="485" spans="1:10">
      <c r="A485" s="120">
        <v>31</v>
      </c>
      <c r="B485" s="120">
        <v>2</v>
      </c>
      <c r="C485" s="120">
        <v>3</v>
      </c>
      <c r="D485" s="135">
        <v>1202164</v>
      </c>
      <c r="E485" s="124" t="s">
        <v>493</v>
      </c>
      <c r="F485" s="136">
        <v>0</v>
      </c>
      <c r="G485" s="136">
        <v>0</v>
      </c>
      <c r="H485" s="136">
        <v>0</v>
      </c>
      <c r="I485" s="136">
        <v>0</v>
      </c>
      <c r="J485" s="136">
        <v>240000</v>
      </c>
    </row>
    <row r="486" spans="1:10">
      <c r="A486" s="120">
        <v>31</v>
      </c>
      <c r="B486" s="120">
        <v>2</v>
      </c>
      <c r="C486" s="120">
        <v>3</v>
      </c>
      <c r="D486" s="135">
        <v>1202165</v>
      </c>
      <c r="E486" s="124" t="s">
        <v>494</v>
      </c>
      <c r="F486" s="136">
        <v>0</v>
      </c>
      <c r="G486" s="136">
        <v>0</v>
      </c>
      <c r="H486" s="136">
        <v>0</v>
      </c>
      <c r="I486" s="136">
        <v>0</v>
      </c>
      <c r="J486" s="136">
        <v>180000</v>
      </c>
    </row>
    <row r="487" spans="1:10">
      <c r="A487" s="120">
        <v>31</v>
      </c>
      <c r="B487" s="120">
        <v>2</v>
      </c>
      <c r="C487" s="120">
        <v>3</v>
      </c>
      <c r="D487" s="135">
        <v>1202166</v>
      </c>
      <c r="E487" s="124" t="s">
        <v>495</v>
      </c>
      <c r="F487" s="136">
        <v>0</v>
      </c>
      <c r="G487" s="136">
        <v>0</v>
      </c>
      <c r="H487" s="136">
        <v>0</v>
      </c>
      <c r="I487" s="136">
        <v>0</v>
      </c>
      <c r="J487" s="136">
        <v>120000</v>
      </c>
    </row>
    <row r="488" spans="1:10">
      <c r="A488" s="120"/>
      <c r="B488" s="120"/>
      <c r="C488" s="120"/>
      <c r="D488" s="135"/>
      <c r="E488" s="124"/>
      <c r="F488" s="136"/>
      <c r="G488" s="136"/>
      <c r="H488" s="136"/>
      <c r="I488" s="136"/>
      <c r="J488" s="136"/>
    </row>
    <row r="489" spans="1:10">
      <c r="A489" s="120">
        <v>46</v>
      </c>
      <c r="B489" s="120">
        <v>1</v>
      </c>
      <c r="C489" s="120"/>
      <c r="D489" s="135"/>
      <c r="E489" s="122" t="s">
        <v>509</v>
      </c>
      <c r="F489" s="136"/>
      <c r="G489" s="136"/>
      <c r="H489" s="136"/>
      <c r="I489" s="136"/>
      <c r="J489" s="136"/>
    </row>
    <row r="490" spans="1:10" ht="13.5" thickBot="1">
      <c r="A490" s="142">
        <v>46</v>
      </c>
      <c r="B490" s="142">
        <v>1</v>
      </c>
      <c r="C490" s="142">
        <v>3</v>
      </c>
      <c r="D490" s="143">
        <v>1202167</v>
      </c>
      <c r="E490" s="144" t="s">
        <v>511</v>
      </c>
      <c r="F490" s="280">
        <v>0</v>
      </c>
      <c r="G490" s="280">
        <v>27293</v>
      </c>
      <c r="H490" s="280">
        <v>0</v>
      </c>
      <c r="I490" s="280">
        <v>0</v>
      </c>
      <c r="J490" s="280">
        <v>500000</v>
      </c>
    </row>
    <row r="491" spans="1:10" ht="13.5" thickBot="1">
      <c r="A491" s="282"/>
      <c r="B491" s="283"/>
      <c r="C491" s="283"/>
      <c r="D491" s="284"/>
      <c r="E491" s="252" t="s">
        <v>6</v>
      </c>
      <c r="F491" s="207">
        <f>SUM(F216:F464)</f>
        <v>414705763</v>
      </c>
      <c r="G491" s="207">
        <f>SUM(G216:G490)</f>
        <v>655874012</v>
      </c>
      <c r="H491" s="207">
        <f>SUM(H216:H467)</f>
        <v>905806500</v>
      </c>
      <c r="I491" s="207">
        <f>SUM(I216:I490)</f>
        <v>540183709</v>
      </c>
      <c r="J491" s="207">
        <f>SUM(J216:J490)</f>
        <v>1787605000</v>
      </c>
    </row>
    <row r="492" spans="1:10" ht="55.5" customHeight="1">
      <c r="A492" s="189"/>
      <c r="B492" s="189"/>
      <c r="C492" s="189"/>
      <c r="D492" s="190"/>
      <c r="E492" s="191"/>
      <c r="F492" s="192"/>
      <c r="G492" s="192"/>
      <c r="H492" s="193"/>
      <c r="I492" s="193"/>
      <c r="J492" s="193"/>
    </row>
    <row r="493" spans="1:10" ht="18" customHeight="1" thickBot="1">
      <c r="B493" s="194"/>
      <c r="C493" s="151"/>
      <c r="D493" s="102" t="s">
        <v>46</v>
      </c>
      <c r="E493" s="103" t="s">
        <v>268</v>
      </c>
      <c r="F493" s="195"/>
      <c r="G493" s="195"/>
      <c r="H493" s="196"/>
      <c r="I493" s="196"/>
      <c r="J493" s="196"/>
    </row>
    <row r="494" spans="1:10" ht="12.75" customHeight="1" thickBot="1">
      <c r="A494" s="1593" t="s">
        <v>67</v>
      </c>
      <c r="B494" s="1594"/>
      <c r="C494" s="1595"/>
      <c r="D494" s="1596" t="s">
        <v>68</v>
      </c>
      <c r="E494" s="1590" t="s">
        <v>69</v>
      </c>
      <c r="F494" s="1600" t="s">
        <v>70</v>
      </c>
      <c r="G494" s="1596" t="s">
        <v>70</v>
      </c>
      <c r="H494" s="1590" t="s">
        <v>71</v>
      </c>
      <c r="I494" s="1600" t="s">
        <v>428</v>
      </c>
      <c r="J494" s="1590" t="s">
        <v>72</v>
      </c>
    </row>
    <row r="495" spans="1:10" ht="24" customHeight="1" thickBot="1">
      <c r="A495" s="105" t="s">
        <v>73</v>
      </c>
      <c r="B495" s="105" t="s">
        <v>74</v>
      </c>
      <c r="C495" s="197" t="s">
        <v>75</v>
      </c>
      <c r="D495" s="1597"/>
      <c r="E495" s="1591"/>
      <c r="F495" s="1601"/>
      <c r="G495" s="1597"/>
      <c r="H495" s="1591"/>
      <c r="I495" s="1601"/>
      <c r="J495" s="1591"/>
    </row>
    <row r="496" spans="1:10" ht="12.75" customHeight="1" thickBot="1">
      <c r="A496" s="160"/>
      <c r="B496" s="106" t="s">
        <v>73</v>
      </c>
      <c r="C496" s="198" t="s">
        <v>73</v>
      </c>
      <c r="D496" s="1598"/>
      <c r="E496" s="1592"/>
      <c r="F496" s="1602"/>
      <c r="G496" s="1598"/>
      <c r="H496" s="1592"/>
      <c r="I496" s="1602"/>
      <c r="J496" s="1592"/>
    </row>
    <row r="497" spans="1:10" ht="14.25" customHeight="1" thickBot="1">
      <c r="A497" s="110" t="s">
        <v>76</v>
      </c>
      <c r="B497" s="199" t="s">
        <v>76</v>
      </c>
      <c r="C497" s="110" t="s">
        <v>77</v>
      </c>
      <c r="D497" s="200" t="s">
        <v>78</v>
      </c>
      <c r="E497" s="110"/>
      <c r="F497" s="113" t="s">
        <v>79</v>
      </c>
      <c r="G497" s="113" t="s">
        <v>80</v>
      </c>
      <c r="H497" s="201" t="s">
        <v>81</v>
      </c>
      <c r="I497" s="113" t="s">
        <v>81</v>
      </c>
      <c r="J497" s="201" t="s">
        <v>427</v>
      </c>
    </row>
    <row r="498" spans="1:10" ht="20.25" customHeight="1">
      <c r="A498" s="177"/>
      <c r="B498" s="177"/>
      <c r="C498" s="177"/>
      <c r="D498" s="115" t="s">
        <v>46</v>
      </c>
      <c r="E498" s="117" t="s">
        <v>268</v>
      </c>
      <c r="F498" s="202"/>
      <c r="G498" s="202"/>
      <c r="H498" s="203"/>
      <c r="I498" s="203"/>
      <c r="J498" s="203"/>
    </row>
    <row r="499" spans="1:10" ht="17.25" customHeight="1">
      <c r="A499" s="166">
        <v>19</v>
      </c>
      <c r="B499" s="166">
        <v>4</v>
      </c>
      <c r="C499" s="120"/>
      <c r="D499" s="135"/>
      <c r="E499" s="122" t="s">
        <v>97</v>
      </c>
      <c r="F499" s="204"/>
      <c r="G499" s="204"/>
      <c r="H499" s="205"/>
      <c r="I499" s="205"/>
      <c r="J499" s="205"/>
    </row>
    <row r="500" spans="1:10" ht="13.5" customHeight="1">
      <c r="A500" s="120">
        <v>19</v>
      </c>
      <c r="B500" s="120">
        <v>4</v>
      </c>
      <c r="C500" s="120">
        <v>4</v>
      </c>
      <c r="D500" s="135">
        <v>1203001</v>
      </c>
      <c r="E500" s="134" t="s">
        <v>269</v>
      </c>
      <c r="F500" s="132">
        <v>1360000</v>
      </c>
      <c r="G500" s="132">
        <v>1360000</v>
      </c>
      <c r="H500" s="132">
        <v>1040000</v>
      </c>
      <c r="I500" s="132">
        <v>1440000</v>
      </c>
      <c r="J500" s="132">
        <v>2000000</v>
      </c>
    </row>
    <row r="501" spans="1:10" ht="14.25" customHeight="1">
      <c r="A501" s="120">
        <v>19</v>
      </c>
      <c r="B501" s="120">
        <v>4</v>
      </c>
      <c r="C501" s="120">
        <v>4</v>
      </c>
      <c r="D501" s="135">
        <v>1203002</v>
      </c>
      <c r="E501" s="124" t="s">
        <v>270</v>
      </c>
      <c r="F501" s="138">
        <v>0</v>
      </c>
      <c r="G501" s="138">
        <v>0</v>
      </c>
      <c r="H501" s="136" t="s">
        <v>86</v>
      </c>
      <c r="I501" s="132">
        <v>250000</v>
      </c>
      <c r="J501" s="136">
        <v>500000</v>
      </c>
    </row>
    <row r="502" spans="1:10" ht="14.25" customHeight="1">
      <c r="A502" s="120">
        <v>19</v>
      </c>
      <c r="B502" s="120">
        <v>4</v>
      </c>
      <c r="C502" s="120">
        <v>4</v>
      </c>
      <c r="D502" s="135">
        <v>1203003</v>
      </c>
      <c r="E502" s="134" t="s">
        <v>271</v>
      </c>
      <c r="F502" s="132">
        <v>378000</v>
      </c>
      <c r="G502" s="132">
        <v>630000</v>
      </c>
      <c r="H502" s="132">
        <v>630000</v>
      </c>
      <c r="I502" s="132">
        <v>349500</v>
      </c>
      <c r="J502" s="132">
        <v>1000000</v>
      </c>
    </row>
    <row r="503" spans="1:10" ht="14.25" customHeight="1">
      <c r="A503" s="120">
        <v>19</v>
      </c>
      <c r="B503" s="120">
        <v>4</v>
      </c>
      <c r="C503" s="120">
        <v>4</v>
      </c>
      <c r="D503" s="135">
        <v>1203004</v>
      </c>
      <c r="E503" s="134" t="s">
        <v>272</v>
      </c>
      <c r="F503" s="132">
        <v>2500</v>
      </c>
      <c r="G503" s="132">
        <v>3000</v>
      </c>
      <c r="H503" s="132">
        <v>15000</v>
      </c>
      <c r="I503" s="132">
        <v>0</v>
      </c>
      <c r="J503" s="132">
        <v>20000</v>
      </c>
    </row>
    <row r="504" spans="1:10" ht="14.25" customHeight="1">
      <c r="A504" s="120">
        <v>19</v>
      </c>
      <c r="B504" s="120">
        <v>4</v>
      </c>
      <c r="C504" s="120">
        <v>4</v>
      </c>
      <c r="D504" s="135">
        <v>1203005</v>
      </c>
      <c r="E504" s="124" t="s">
        <v>273</v>
      </c>
      <c r="F504" s="132">
        <v>0</v>
      </c>
      <c r="G504" s="132">
        <v>60000</v>
      </c>
      <c r="H504" s="132">
        <v>75000</v>
      </c>
      <c r="I504" s="132">
        <v>0</v>
      </c>
      <c r="J504" s="132">
        <v>100000</v>
      </c>
    </row>
    <row r="505" spans="1:10" ht="12" customHeight="1">
      <c r="A505" s="120">
        <v>19</v>
      </c>
      <c r="B505" s="120">
        <v>4</v>
      </c>
      <c r="C505" s="120">
        <v>4</v>
      </c>
      <c r="D505" s="135">
        <v>1203006</v>
      </c>
      <c r="E505" s="124" t="s">
        <v>274</v>
      </c>
      <c r="F505" s="132">
        <v>0</v>
      </c>
      <c r="G505" s="132">
        <v>20000</v>
      </c>
      <c r="H505" s="132">
        <v>125000</v>
      </c>
      <c r="I505" s="132">
        <v>0</v>
      </c>
      <c r="J505" s="132">
        <v>150000</v>
      </c>
    </row>
    <row r="506" spans="1:10" ht="14.25" customHeight="1" thickBot="1">
      <c r="A506" s="189"/>
      <c r="B506" s="189"/>
      <c r="C506" s="189"/>
      <c r="D506" s="190"/>
      <c r="E506" s="326"/>
      <c r="F506" s="211"/>
      <c r="G506" s="211"/>
      <c r="H506" s="211"/>
      <c r="I506" s="211"/>
      <c r="J506" s="211"/>
    </row>
    <row r="507" spans="1:10" ht="16.5" customHeight="1" thickBot="1">
      <c r="A507" s="1593" t="s">
        <v>67</v>
      </c>
      <c r="B507" s="1594"/>
      <c r="C507" s="1595"/>
      <c r="D507" s="1596" t="s">
        <v>68</v>
      </c>
      <c r="E507" s="1590" t="s">
        <v>69</v>
      </c>
      <c r="F507" s="1600" t="s">
        <v>70</v>
      </c>
      <c r="G507" s="1596" t="s">
        <v>70</v>
      </c>
      <c r="H507" s="1590" t="s">
        <v>71</v>
      </c>
      <c r="I507" s="1600" t="s">
        <v>428</v>
      </c>
      <c r="J507" s="1590" t="s">
        <v>72</v>
      </c>
    </row>
    <row r="508" spans="1:10" ht="24" customHeight="1" thickBot="1">
      <c r="A508" s="105" t="s">
        <v>73</v>
      </c>
      <c r="B508" s="105" t="s">
        <v>74</v>
      </c>
      <c r="C508" s="197" t="s">
        <v>75</v>
      </c>
      <c r="D508" s="1597"/>
      <c r="E508" s="1591"/>
      <c r="F508" s="1601"/>
      <c r="G508" s="1597"/>
      <c r="H508" s="1591"/>
      <c r="I508" s="1601"/>
      <c r="J508" s="1591"/>
    </row>
    <row r="509" spans="1:10" ht="12.75" customHeight="1" thickBot="1">
      <c r="A509" s="160"/>
      <c r="B509" s="106" t="s">
        <v>73</v>
      </c>
      <c r="C509" s="198" t="s">
        <v>73</v>
      </c>
      <c r="D509" s="1598"/>
      <c r="E509" s="1592"/>
      <c r="F509" s="1603"/>
      <c r="G509" s="1598"/>
      <c r="H509" s="1592"/>
      <c r="I509" s="1603"/>
      <c r="J509" s="1592"/>
    </row>
    <row r="510" spans="1:10" ht="14.25" customHeight="1" thickBot="1">
      <c r="A510" s="110" t="s">
        <v>76</v>
      </c>
      <c r="B510" s="199" t="s">
        <v>76</v>
      </c>
      <c r="C510" s="110" t="s">
        <v>77</v>
      </c>
      <c r="D510" s="200" t="s">
        <v>78</v>
      </c>
      <c r="E510" s="110"/>
      <c r="F510" s="113" t="s">
        <v>79</v>
      </c>
      <c r="G510" s="113" t="s">
        <v>80</v>
      </c>
      <c r="H510" s="201" t="s">
        <v>81</v>
      </c>
      <c r="I510" s="113" t="s">
        <v>81</v>
      </c>
      <c r="J510" s="201" t="s">
        <v>427</v>
      </c>
    </row>
    <row r="511" spans="1:10" ht="15" customHeight="1">
      <c r="A511" s="177"/>
      <c r="B511" s="177"/>
      <c r="C511" s="177"/>
      <c r="D511" s="115" t="s">
        <v>46</v>
      </c>
      <c r="E511" s="117" t="s">
        <v>268</v>
      </c>
      <c r="F511" s="202"/>
      <c r="G511" s="202"/>
      <c r="H511" s="203"/>
      <c r="I511" s="203"/>
      <c r="J511" s="203"/>
    </row>
    <row r="512" spans="1:10" ht="16.5" customHeight="1">
      <c r="A512" s="166">
        <v>19</v>
      </c>
      <c r="B512" s="166">
        <v>3</v>
      </c>
      <c r="C512" s="120"/>
      <c r="D512" s="135"/>
      <c r="E512" s="122" t="s">
        <v>120</v>
      </c>
      <c r="F512" s="138"/>
      <c r="G512" s="138"/>
      <c r="H512" s="138"/>
      <c r="I512" s="138"/>
      <c r="J512" s="138"/>
    </row>
    <row r="513" spans="1:10" ht="15" customHeight="1">
      <c r="A513" s="120">
        <v>19</v>
      </c>
      <c r="B513" s="120">
        <v>3</v>
      </c>
      <c r="C513" s="120">
        <v>6</v>
      </c>
      <c r="D513" s="135">
        <v>1203007</v>
      </c>
      <c r="E513" s="134" t="s">
        <v>275</v>
      </c>
      <c r="F513" s="132">
        <v>132615049</v>
      </c>
      <c r="G513" s="132">
        <v>151975051</v>
      </c>
      <c r="H513" s="132">
        <v>215900000</v>
      </c>
      <c r="I513" s="132">
        <v>82007297</v>
      </c>
      <c r="J513" s="132">
        <v>250000000</v>
      </c>
    </row>
    <row r="514" spans="1:10" ht="12.75" customHeight="1">
      <c r="A514" s="120">
        <v>19</v>
      </c>
      <c r="B514" s="120">
        <v>3</v>
      </c>
      <c r="C514" s="120">
        <v>6</v>
      </c>
      <c r="D514" s="135">
        <v>1203008</v>
      </c>
      <c r="E514" s="134" t="s">
        <v>276</v>
      </c>
      <c r="F514" s="132">
        <v>17402750</v>
      </c>
      <c r="G514" s="132">
        <v>6959075</v>
      </c>
      <c r="H514" s="132">
        <v>25000000</v>
      </c>
      <c r="I514" s="132">
        <v>651490</v>
      </c>
      <c r="J514" s="132">
        <v>100000000</v>
      </c>
    </row>
    <row r="515" spans="1:10" ht="15" customHeight="1">
      <c r="A515" s="120">
        <v>19</v>
      </c>
      <c r="B515" s="120">
        <v>3</v>
      </c>
      <c r="C515" s="120">
        <v>6</v>
      </c>
      <c r="D515" s="135">
        <v>1203009</v>
      </c>
      <c r="E515" s="134" t="s">
        <v>277</v>
      </c>
      <c r="F515" s="132">
        <v>9215250</v>
      </c>
      <c r="G515" s="132">
        <v>15242851</v>
      </c>
      <c r="H515" s="132">
        <v>124000000</v>
      </c>
      <c r="I515" s="132">
        <v>10400091</v>
      </c>
      <c r="J515" s="132">
        <v>125000000</v>
      </c>
    </row>
    <row r="516" spans="1:10" ht="14.25" customHeight="1">
      <c r="A516" s="120"/>
      <c r="B516" s="120"/>
      <c r="C516" s="120"/>
      <c r="D516" s="135"/>
      <c r="E516" s="134"/>
      <c r="F516" s="132"/>
      <c r="G516" s="132"/>
      <c r="H516" s="132"/>
      <c r="I516" s="132"/>
      <c r="J516" s="132"/>
    </row>
    <row r="517" spans="1:10">
      <c r="A517" s="166">
        <v>31</v>
      </c>
      <c r="B517" s="166">
        <v>2</v>
      </c>
      <c r="C517" s="120"/>
      <c r="D517" s="135"/>
      <c r="E517" s="122" t="s">
        <v>133</v>
      </c>
      <c r="F517" s="138"/>
      <c r="G517" s="138"/>
      <c r="H517" s="138"/>
      <c r="I517" s="138"/>
      <c r="J517" s="138"/>
    </row>
    <row r="518" spans="1:10" ht="14.25" customHeight="1">
      <c r="A518" s="120">
        <v>31</v>
      </c>
      <c r="B518" s="120">
        <v>2</v>
      </c>
      <c r="C518" s="120">
        <v>3</v>
      </c>
      <c r="D518" s="135">
        <v>1203010</v>
      </c>
      <c r="E518" s="134" t="s">
        <v>278</v>
      </c>
      <c r="F518" s="132">
        <v>0</v>
      </c>
      <c r="G518" s="132">
        <v>0</v>
      </c>
      <c r="H518" s="132">
        <v>10000</v>
      </c>
      <c r="I518" s="132">
        <v>0</v>
      </c>
      <c r="J518" s="132">
        <v>10000</v>
      </c>
    </row>
    <row r="519" spans="1:10" ht="12.75" customHeight="1">
      <c r="A519" s="120">
        <v>31</v>
      </c>
      <c r="B519" s="120">
        <v>2</v>
      </c>
      <c r="C519" s="120">
        <v>3</v>
      </c>
      <c r="D519" s="135">
        <v>1203011</v>
      </c>
      <c r="E519" s="134" t="s">
        <v>279</v>
      </c>
      <c r="F519" s="132">
        <v>331670</v>
      </c>
      <c r="G519" s="132">
        <v>248800</v>
      </c>
      <c r="H519" s="132">
        <v>600000</v>
      </c>
      <c r="I519" s="132">
        <v>180000</v>
      </c>
      <c r="J519" s="132">
        <v>2000000</v>
      </c>
    </row>
    <row r="520" spans="1:10" ht="14.25" customHeight="1">
      <c r="A520" s="120"/>
      <c r="B520" s="120"/>
      <c r="C520" s="120"/>
      <c r="D520" s="135"/>
      <c r="E520" s="134"/>
      <c r="F520" s="132"/>
      <c r="G520" s="132"/>
      <c r="H520" s="132"/>
      <c r="I520" s="132"/>
      <c r="J520" s="132"/>
    </row>
    <row r="521" spans="1:10" ht="15.75" customHeight="1">
      <c r="A521" s="166">
        <v>23</v>
      </c>
      <c r="B521" s="166">
        <v>1</v>
      </c>
      <c r="C521" s="120"/>
      <c r="D521" s="135"/>
      <c r="E521" s="122" t="s">
        <v>200</v>
      </c>
      <c r="F521" s="138"/>
      <c r="G521" s="138"/>
      <c r="H521" s="138"/>
      <c r="I521" s="138"/>
      <c r="J521" s="138"/>
    </row>
    <row r="522" spans="1:10" ht="14.25" customHeight="1">
      <c r="A522" s="120">
        <v>23</v>
      </c>
      <c r="B522" s="120">
        <v>1</v>
      </c>
      <c r="C522" s="120">
        <v>4</v>
      </c>
      <c r="D522" s="135">
        <v>1203012</v>
      </c>
      <c r="E522" s="134" t="s">
        <v>464</v>
      </c>
      <c r="F522" s="132">
        <v>44475</v>
      </c>
      <c r="G522" s="132">
        <v>900000</v>
      </c>
      <c r="H522" s="132">
        <v>1000000</v>
      </c>
      <c r="I522" s="132">
        <v>38000</v>
      </c>
      <c r="J522" s="136">
        <v>1000000</v>
      </c>
    </row>
    <row r="523" spans="1:10" ht="15.75" customHeight="1">
      <c r="A523" s="120"/>
      <c r="B523" s="120"/>
      <c r="C523" s="120"/>
      <c r="D523" s="135"/>
      <c r="E523" s="124"/>
      <c r="F523" s="132"/>
      <c r="G523" s="132"/>
      <c r="H523" s="132"/>
      <c r="I523" s="132"/>
      <c r="J523" s="136"/>
    </row>
    <row r="524" spans="1:10" ht="13.5" customHeight="1">
      <c r="A524" s="166">
        <v>16</v>
      </c>
      <c r="B524" s="166">
        <v>1</v>
      </c>
      <c r="C524" s="120"/>
      <c r="D524" s="135"/>
      <c r="E524" s="168" t="s">
        <v>126</v>
      </c>
      <c r="F524" s="132"/>
      <c r="G524" s="132"/>
      <c r="H524" s="138"/>
      <c r="I524" s="138"/>
      <c r="J524" s="181"/>
    </row>
    <row r="525" spans="1:10" ht="15.75" customHeight="1">
      <c r="A525" s="120">
        <v>16</v>
      </c>
      <c r="B525" s="120">
        <v>1</v>
      </c>
      <c r="C525" s="120">
        <v>8</v>
      </c>
      <c r="D525" s="135">
        <v>1203013</v>
      </c>
      <c r="E525" s="134" t="s">
        <v>280</v>
      </c>
      <c r="F525" s="132">
        <v>0</v>
      </c>
      <c r="G525" s="132">
        <v>0</v>
      </c>
      <c r="H525" s="132">
        <v>280000</v>
      </c>
      <c r="I525" s="132">
        <v>0</v>
      </c>
      <c r="J525" s="136">
        <v>300000</v>
      </c>
    </row>
    <row r="526" spans="1:10" ht="13.5" customHeight="1">
      <c r="A526" s="120"/>
      <c r="B526" s="120"/>
      <c r="C526" s="120"/>
      <c r="D526" s="135"/>
      <c r="E526" s="134"/>
      <c r="F526" s="132"/>
      <c r="G526" s="132"/>
      <c r="H526" s="132"/>
      <c r="I526" s="132"/>
      <c r="J526" s="132"/>
    </row>
    <row r="527" spans="1:10" ht="19.5" customHeight="1">
      <c r="A527" s="166">
        <v>32</v>
      </c>
      <c r="B527" s="166">
        <v>1</v>
      </c>
      <c r="C527" s="120"/>
      <c r="D527" s="135"/>
      <c r="E527" s="122" t="s">
        <v>187</v>
      </c>
      <c r="F527" s="132"/>
      <c r="G527" s="132"/>
      <c r="H527" s="132"/>
      <c r="I527" s="132"/>
      <c r="J527" s="132"/>
    </row>
    <row r="528" spans="1:10" ht="16.5" customHeight="1">
      <c r="A528" s="120">
        <v>32</v>
      </c>
      <c r="B528" s="120">
        <v>1</v>
      </c>
      <c r="C528" s="120">
        <v>4</v>
      </c>
      <c r="D528" s="135">
        <v>1203014</v>
      </c>
      <c r="E528" s="134" t="s">
        <v>281</v>
      </c>
      <c r="F528" s="132">
        <v>0</v>
      </c>
      <c r="G528" s="132">
        <v>0</v>
      </c>
      <c r="H528" s="132">
        <v>2500000</v>
      </c>
      <c r="I528" s="132">
        <v>0</v>
      </c>
      <c r="J528" s="132">
        <v>2500000</v>
      </c>
    </row>
    <row r="529" spans="1:10" ht="15" customHeight="1">
      <c r="A529" s="120">
        <v>32</v>
      </c>
      <c r="B529" s="120">
        <v>1</v>
      </c>
      <c r="C529" s="120">
        <v>4</v>
      </c>
      <c r="D529" s="135">
        <v>1203015</v>
      </c>
      <c r="E529" s="134" t="s">
        <v>282</v>
      </c>
      <c r="F529" s="132">
        <v>0</v>
      </c>
      <c r="G529" s="132">
        <v>0</v>
      </c>
      <c r="H529" s="132">
        <v>300000</v>
      </c>
      <c r="I529" s="132">
        <v>0</v>
      </c>
      <c r="J529" s="136">
        <v>300000</v>
      </c>
    </row>
    <row r="530" spans="1:10" ht="18" customHeight="1">
      <c r="A530" s="120"/>
      <c r="B530" s="120"/>
      <c r="C530" s="120"/>
      <c r="D530" s="135"/>
      <c r="E530" s="134"/>
      <c r="F530" s="132"/>
      <c r="G530" s="132"/>
      <c r="H530" s="132"/>
      <c r="I530" s="132"/>
      <c r="J530" s="132"/>
    </row>
    <row r="531" spans="1:10" ht="16.5" customHeight="1">
      <c r="A531" s="166">
        <v>48</v>
      </c>
      <c r="B531" s="166">
        <v>1</v>
      </c>
      <c r="C531" s="120"/>
      <c r="D531" s="135"/>
      <c r="E531" s="122" t="s">
        <v>252</v>
      </c>
      <c r="F531" s="132"/>
      <c r="G531" s="132"/>
      <c r="H531" s="132"/>
      <c r="I531" s="132"/>
      <c r="J531" s="132"/>
    </row>
    <row r="532" spans="1:10" ht="14.25" customHeight="1">
      <c r="A532" s="166">
        <v>48</v>
      </c>
      <c r="B532" s="166">
        <v>1</v>
      </c>
      <c r="C532" s="120">
        <v>3</v>
      </c>
      <c r="D532" s="135">
        <v>1203016</v>
      </c>
      <c r="E532" s="124" t="s">
        <v>283</v>
      </c>
      <c r="F532" s="132">
        <v>0</v>
      </c>
      <c r="G532" s="132"/>
      <c r="H532" s="132">
        <v>15000000</v>
      </c>
      <c r="I532" s="132"/>
      <c r="J532" s="132">
        <v>15000000</v>
      </c>
    </row>
    <row r="533" spans="1:10" ht="25.5" customHeight="1">
      <c r="A533" s="120">
        <v>48</v>
      </c>
      <c r="B533" s="120">
        <v>1</v>
      </c>
      <c r="C533" s="120">
        <v>3</v>
      </c>
      <c r="D533" s="135">
        <v>1203017</v>
      </c>
      <c r="E533" s="134" t="s">
        <v>284</v>
      </c>
      <c r="F533" s="132">
        <v>0</v>
      </c>
      <c r="G533" s="132"/>
      <c r="H533" s="136" t="s">
        <v>86</v>
      </c>
      <c r="I533" s="132"/>
      <c r="J533" s="136"/>
    </row>
    <row r="534" spans="1:10" ht="14.25" customHeight="1">
      <c r="A534" s="120"/>
      <c r="B534" s="120"/>
      <c r="C534" s="120"/>
      <c r="D534" s="135"/>
      <c r="E534" s="134"/>
      <c r="F534" s="132"/>
      <c r="G534" s="132"/>
      <c r="H534" s="136"/>
      <c r="I534" s="132"/>
      <c r="J534" s="136"/>
    </row>
    <row r="535" spans="1:10" ht="12.75" customHeight="1">
      <c r="A535" s="120">
        <v>25</v>
      </c>
      <c r="B535" s="120">
        <v>1</v>
      </c>
      <c r="C535" s="120"/>
      <c r="D535" s="135"/>
      <c r="E535" s="186" t="s">
        <v>225</v>
      </c>
      <c r="F535" s="132"/>
      <c r="G535" s="132"/>
      <c r="H535" s="136"/>
      <c r="I535" s="132"/>
      <c r="J535" s="136"/>
    </row>
    <row r="536" spans="1:10" ht="17.25" customHeight="1">
      <c r="A536" s="120">
        <v>25</v>
      </c>
      <c r="B536" s="120">
        <v>1</v>
      </c>
      <c r="C536" s="120">
        <v>3</v>
      </c>
      <c r="D536" s="135">
        <v>1203018</v>
      </c>
      <c r="E536" s="134" t="s">
        <v>458</v>
      </c>
      <c r="F536" s="132">
        <v>0</v>
      </c>
      <c r="G536" s="132">
        <v>0</v>
      </c>
      <c r="H536" s="132">
        <v>0</v>
      </c>
      <c r="I536" s="132">
        <v>0</v>
      </c>
      <c r="J536" s="132">
        <v>150000</v>
      </c>
    </row>
    <row r="537" spans="1:10" ht="16.5" customHeight="1">
      <c r="A537" s="120">
        <v>25</v>
      </c>
      <c r="B537" s="120">
        <v>1</v>
      </c>
      <c r="C537" s="120">
        <v>3</v>
      </c>
      <c r="D537" s="135">
        <v>1203019</v>
      </c>
      <c r="E537" s="134" t="s">
        <v>461</v>
      </c>
      <c r="F537" s="132">
        <v>0</v>
      </c>
      <c r="G537" s="132">
        <v>0</v>
      </c>
      <c r="H537" s="132">
        <v>0</v>
      </c>
      <c r="I537" s="132">
        <v>0</v>
      </c>
      <c r="J537" s="136" t="s">
        <v>86</v>
      </c>
    </row>
    <row r="538" spans="1:10" ht="15.75" customHeight="1">
      <c r="A538" s="120">
        <v>25</v>
      </c>
      <c r="B538" s="120">
        <v>1</v>
      </c>
      <c r="C538" s="120">
        <v>3</v>
      </c>
      <c r="D538" s="135">
        <v>1203020</v>
      </c>
      <c r="E538" s="134" t="s">
        <v>459</v>
      </c>
      <c r="F538" s="132">
        <v>0</v>
      </c>
      <c r="G538" s="132">
        <v>0</v>
      </c>
      <c r="H538" s="132">
        <v>0</v>
      </c>
      <c r="I538" s="132">
        <v>0</v>
      </c>
      <c r="J538" s="132">
        <v>30000</v>
      </c>
    </row>
    <row r="539" spans="1:10" ht="25.5" customHeight="1" thickBot="1">
      <c r="A539" s="142">
        <v>25</v>
      </c>
      <c r="B539" s="142">
        <v>1</v>
      </c>
      <c r="C539" s="142">
        <v>3</v>
      </c>
      <c r="D539" s="143">
        <v>1203021</v>
      </c>
      <c r="E539" s="309" t="s">
        <v>460</v>
      </c>
      <c r="F539" s="146">
        <v>0</v>
      </c>
      <c r="G539" s="146">
        <v>0</v>
      </c>
      <c r="H539" s="146">
        <v>0</v>
      </c>
      <c r="I539" s="146">
        <v>0</v>
      </c>
      <c r="J539" s="280" t="s">
        <v>86</v>
      </c>
    </row>
    <row r="540" spans="1:10" ht="15" customHeight="1" thickBot="1">
      <c r="A540" s="282"/>
      <c r="B540" s="282"/>
      <c r="C540" s="282"/>
      <c r="D540" s="308"/>
      <c r="E540" s="147" t="s">
        <v>6</v>
      </c>
      <c r="F540" s="150">
        <f>SUM(F500:F533)</f>
        <v>161349694</v>
      </c>
      <c r="G540" s="150">
        <f>SUM(G500:G539)</f>
        <v>177398777</v>
      </c>
      <c r="H540" s="150">
        <f>SUM(H500:H533)</f>
        <v>386475000</v>
      </c>
      <c r="I540" s="150">
        <f>SUM(I500:I539)</f>
        <v>95316378</v>
      </c>
      <c r="J540" s="150">
        <f>SUM(J500:J539)</f>
        <v>500060000</v>
      </c>
    </row>
    <row r="541" spans="1:10" ht="18.75" thickBot="1">
      <c r="A541" s="154"/>
      <c r="B541" s="155"/>
      <c r="C541" s="155"/>
      <c r="D541" s="156" t="s">
        <v>48</v>
      </c>
      <c r="E541" s="103" t="s">
        <v>285</v>
      </c>
      <c r="F541" s="195"/>
      <c r="G541" s="195"/>
      <c r="H541" s="196"/>
      <c r="I541" s="196"/>
      <c r="J541" s="196"/>
    </row>
    <row r="542" spans="1:10" ht="13.5" customHeight="1" thickBot="1">
      <c r="A542" s="1593" t="s">
        <v>67</v>
      </c>
      <c r="B542" s="1594"/>
      <c r="C542" s="1595"/>
      <c r="D542" s="1596" t="s">
        <v>68</v>
      </c>
      <c r="E542" s="1590" t="s">
        <v>69</v>
      </c>
      <c r="F542" s="1596" t="s">
        <v>70</v>
      </c>
      <c r="G542" s="1596" t="s">
        <v>70</v>
      </c>
      <c r="H542" s="1590" t="s">
        <v>71</v>
      </c>
      <c r="I542" s="1596" t="s">
        <v>428</v>
      </c>
      <c r="J542" s="1590" t="s">
        <v>72</v>
      </c>
    </row>
    <row r="543" spans="1:10" ht="23.25" customHeight="1" thickBot="1">
      <c r="A543" s="197" t="s">
        <v>73</v>
      </c>
      <c r="B543" s="105" t="s">
        <v>74</v>
      </c>
      <c r="C543" s="208" t="s">
        <v>75</v>
      </c>
      <c r="D543" s="1597"/>
      <c r="E543" s="1591"/>
      <c r="F543" s="1597"/>
      <c r="G543" s="1597"/>
      <c r="H543" s="1591"/>
      <c r="I543" s="1597"/>
      <c r="J543" s="1591"/>
    </row>
    <row r="544" spans="1:10" ht="15" customHeight="1" thickBot="1">
      <c r="A544" s="209"/>
      <c r="B544" s="161" t="s">
        <v>73</v>
      </c>
      <c r="C544" s="162" t="s">
        <v>73</v>
      </c>
      <c r="D544" s="1598"/>
      <c r="E544" s="1592"/>
      <c r="F544" s="1598"/>
      <c r="G544" s="1598"/>
      <c r="H544" s="1592"/>
      <c r="I544" s="1598"/>
      <c r="J544" s="1592"/>
    </row>
    <row r="545" spans="1:10" ht="13.5" customHeight="1" thickBot="1">
      <c r="A545" s="109" t="s">
        <v>76</v>
      </c>
      <c r="B545" s="110" t="s">
        <v>76</v>
      </c>
      <c r="C545" s="111" t="s">
        <v>77</v>
      </c>
      <c r="D545" s="112" t="s">
        <v>78</v>
      </c>
      <c r="E545" s="111"/>
      <c r="F545" s="113" t="s">
        <v>79</v>
      </c>
      <c r="G545" s="114" t="s">
        <v>80</v>
      </c>
      <c r="H545" s="113" t="s">
        <v>81</v>
      </c>
      <c r="I545" s="114" t="s">
        <v>81</v>
      </c>
      <c r="J545" s="113" t="s">
        <v>427</v>
      </c>
    </row>
    <row r="546" spans="1:10" ht="16.5" customHeight="1">
      <c r="A546" s="115"/>
      <c r="B546" s="115"/>
      <c r="C546" s="115"/>
      <c r="D546" s="115" t="s">
        <v>48</v>
      </c>
      <c r="E546" s="117" t="s">
        <v>285</v>
      </c>
      <c r="F546" s="202"/>
      <c r="G546" s="202"/>
      <c r="H546" s="203"/>
      <c r="I546" s="203"/>
      <c r="J546" s="203"/>
    </row>
    <row r="547" spans="1:10" ht="15" customHeight="1">
      <c r="A547" s="166">
        <v>29</v>
      </c>
      <c r="B547" s="166">
        <v>1</v>
      </c>
      <c r="C547" s="120"/>
      <c r="D547" s="135"/>
      <c r="E547" s="122" t="s">
        <v>286</v>
      </c>
      <c r="F547" s="210"/>
      <c r="G547" s="210"/>
      <c r="H547" s="205"/>
      <c r="I547" s="205"/>
      <c r="J547" s="205"/>
    </row>
    <row r="548" spans="1:10" ht="13.5" customHeight="1">
      <c r="A548" s="120">
        <v>29</v>
      </c>
      <c r="B548" s="120">
        <v>1</v>
      </c>
      <c r="C548" s="120">
        <v>4</v>
      </c>
      <c r="D548" s="135">
        <v>1204001</v>
      </c>
      <c r="E548" s="134" t="s">
        <v>441</v>
      </c>
      <c r="F548" s="132">
        <v>316850</v>
      </c>
      <c r="G548" s="132"/>
      <c r="H548" s="125">
        <v>1200000</v>
      </c>
      <c r="I548" s="132">
        <v>229000</v>
      </c>
      <c r="J548" s="125">
        <v>0</v>
      </c>
    </row>
    <row r="549" spans="1:10" ht="9.75" customHeight="1">
      <c r="A549" s="120"/>
      <c r="B549" s="120"/>
      <c r="C549" s="120"/>
      <c r="D549" s="135"/>
      <c r="E549" s="134"/>
      <c r="F549" s="132"/>
      <c r="G549" s="132"/>
      <c r="H549" s="132"/>
      <c r="I549" s="132"/>
      <c r="J549" s="132"/>
    </row>
    <row r="550" spans="1:10" ht="15.75" customHeight="1">
      <c r="A550" s="166">
        <v>23</v>
      </c>
      <c r="B550" s="166">
        <v>1</v>
      </c>
      <c r="C550" s="120"/>
      <c r="D550" s="135"/>
      <c r="E550" s="168" t="s">
        <v>200</v>
      </c>
      <c r="F550" s="132"/>
      <c r="G550" s="132"/>
      <c r="H550" s="132"/>
      <c r="I550" s="138"/>
      <c r="J550" s="132"/>
    </row>
    <row r="551" spans="1:10" ht="16.5" customHeight="1">
      <c r="A551" s="120">
        <v>23</v>
      </c>
      <c r="B551" s="120">
        <v>1</v>
      </c>
      <c r="C551" s="120">
        <v>4</v>
      </c>
      <c r="D551" s="135">
        <v>1204002</v>
      </c>
      <c r="E551" s="134" t="s">
        <v>287</v>
      </c>
      <c r="F551" s="132">
        <v>0</v>
      </c>
      <c r="G551" s="132">
        <v>0</v>
      </c>
      <c r="H551" s="132">
        <v>1725000</v>
      </c>
      <c r="I551" s="132">
        <v>0</v>
      </c>
      <c r="J551" s="136">
        <v>1725000</v>
      </c>
    </row>
    <row r="552" spans="1:10" ht="9.75" customHeight="1">
      <c r="A552" s="120"/>
      <c r="B552" s="120"/>
      <c r="C552" s="120"/>
      <c r="D552" s="135"/>
      <c r="E552" s="134"/>
      <c r="F552" s="132"/>
      <c r="G552" s="132"/>
      <c r="H552" s="132"/>
      <c r="I552" s="132"/>
      <c r="J552" s="132"/>
    </row>
    <row r="553" spans="1:10" ht="16.5" customHeight="1">
      <c r="A553" s="166">
        <v>15</v>
      </c>
      <c r="B553" s="166">
        <v>1</v>
      </c>
      <c r="C553" s="120"/>
      <c r="D553" s="135"/>
      <c r="E553" s="122" t="s">
        <v>288</v>
      </c>
      <c r="F553" s="138"/>
      <c r="G553" s="138"/>
      <c r="H553" s="132"/>
      <c r="I553" s="138"/>
      <c r="J553" s="132"/>
    </row>
    <row r="554" spans="1:10" ht="13.5" customHeight="1">
      <c r="A554" s="120">
        <v>15</v>
      </c>
      <c r="B554" s="120">
        <v>1</v>
      </c>
      <c r="C554" s="120">
        <v>4</v>
      </c>
      <c r="D554" s="135">
        <v>1204003</v>
      </c>
      <c r="E554" s="124" t="s">
        <v>289</v>
      </c>
      <c r="F554" s="132">
        <v>0</v>
      </c>
      <c r="G554" s="132"/>
      <c r="H554" s="132">
        <v>450000</v>
      </c>
      <c r="I554" s="132"/>
      <c r="J554" s="132">
        <v>1000000</v>
      </c>
    </row>
    <row r="555" spans="1:10" ht="12.75" customHeight="1">
      <c r="A555" s="120">
        <v>15</v>
      </c>
      <c r="B555" s="120">
        <v>1</v>
      </c>
      <c r="C555" s="120">
        <v>4</v>
      </c>
      <c r="D555" s="135">
        <v>1204004</v>
      </c>
      <c r="E555" s="124" t="s">
        <v>290</v>
      </c>
      <c r="F555" s="132">
        <v>100000</v>
      </c>
      <c r="G555" s="132"/>
      <c r="H555" s="132">
        <v>150000</v>
      </c>
      <c r="I555" s="132"/>
      <c r="J555" s="132">
        <v>200000</v>
      </c>
    </row>
    <row r="556" spans="1:10" ht="12" customHeight="1">
      <c r="A556" s="120"/>
      <c r="B556" s="120"/>
      <c r="C556" s="120"/>
      <c r="D556" s="135"/>
      <c r="E556" s="58"/>
      <c r="F556" s="132"/>
      <c r="G556" s="132"/>
      <c r="H556" s="132"/>
      <c r="I556" s="132"/>
      <c r="J556" s="132"/>
    </row>
    <row r="557" spans="1:10" ht="17.25" customHeight="1">
      <c r="A557" s="166">
        <v>14</v>
      </c>
      <c r="B557" s="166">
        <v>1</v>
      </c>
      <c r="C557" s="120"/>
      <c r="D557" s="135"/>
      <c r="E557" s="122" t="s">
        <v>291</v>
      </c>
      <c r="F557" s="138"/>
      <c r="G557" s="138"/>
      <c r="H557" s="132"/>
      <c r="I557" s="138"/>
      <c r="J557" s="132"/>
    </row>
    <row r="558" spans="1:10" ht="14.25" customHeight="1">
      <c r="A558" s="120">
        <v>14</v>
      </c>
      <c r="B558" s="120">
        <v>1</v>
      </c>
      <c r="C558" s="120">
        <v>3</v>
      </c>
      <c r="D558" s="135">
        <v>1204005</v>
      </c>
      <c r="E558" s="134" t="s">
        <v>292</v>
      </c>
      <c r="F558" s="132">
        <v>0</v>
      </c>
      <c r="G558" s="132">
        <v>5753784</v>
      </c>
      <c r="H558" s="132">
        <v>18150000</v>
      </c>
      <c r="I558" s="132">
        <v>0</v>
      </c>
      <c r="J558" s="132">
        <v>20000000</v>
      </c>
    </row>
    <row r="559" spans="1:10" ht="15" customHeight="1">
      <c r="A559" s="120">
        <v>14</v>
      </c>
      <c r="B559" s="120">
        <v>1</v>
      </c>
      <c r="C559" s="120">
        <v>3</v>
      </c>
      <c r="D559" s="135">
        <v>1204006</v>
      </c>
      <c r="E559" s="134" t="s">
        <v>293</v>
      </c>
      <c r="F559" s="132">
        <v>0</v>
      </c>
      <c r="G559" s="132">
        <v>867000</v>
      </c>
      <c r="H559" s="132">
        <v>1000000</v>
      </c>
      <c r="I559" s="132">
        <v>23000000</v>
      </c>
      <c r="J559" s="132">
        <v>10000000</v>
      </c>
    </row>
    <row r="560" spans="1:10" ht="14.25" customHeight="1">
      <c r="A560" s="120">
        <v>14</v>
      </c>
      <c r="B560" s="120">
        <v>1</v>
      </c>
      <c r="C560" s="120">
        <v>3</v>
      </c>
      <c r="D560" s="135">
        <v>1204007</v>
      </c>
      <c r="E560" s="134" t="s">
        <v>294</v>
      </c>
      <c r="F560" s="132">
        <v>0</v>
      </c>
      <c r="G560" s="132">
        <v>21300</v>
      </c>
      <c r="H560" s="132">
        <v>11000</v>
      </c>
      <c r="I560" s="132">
        <v>54800</v>
      </c>
      <c r="J560" s="132">
        <v>20000</v>
      </c>
    </row>
    <row r="561" spans="1:10" ht="12" customHeight="1">
      <c r="A561" s="120"/>
      <c r="B561" s="120"/>
      <c r="C561" s="120"/>
      <c r="D561" s="135"/>
      <c r="E561" s="134"/>
      <c r="F561" s="132"/>
      <c r="G561" s="132"/>
      <c r="H561" s="132"/>
      <c r="I561" s="132"/>
      <c r="J561" s="132"/>
    </row>
    <row r="562" spans="1:10" ht="15" customHeight="1">
      <c r="A562" s="166">
        <v>16</v>
      </c>
      <c r="B562" s="166">
        <v>1</v>
      </c>
      <c r="C562" s="120"/>
      <c r="D562" s="135"/>
      <c r="E562" s="122" t="s">
        <v>126</v>
      </c>
      <c r="F562" s="138"/>
      <c r="G562" s="138"/>
      <c r="H562" s="132"/>
      <c r="I562" s="138"/>
      <c r="J562" s="132"/>
    </row>
    <row r="563" spans="1:10" ht="15" customHeight="1">
      <c r="A563" s="120">
        <v>16</v>
      </c>
      <c r="B563" s="120">
        <v>1</v>
      </c>
      <c r="C563" s="120">
        <v>8</v>
      </c>
      <c r="D563" s="135">
        <v>1204008</v>
      </c>
      <c r="E563" s="124" t="s">
        <v>295</v>
      </c>
      <c r="F563" s="132">
        <v>0</v>
      </c>
      <c r="G563" s="132">
        <v>0</v>
      </c>
      <c r="H563" s="136" t="s">
        <v>86</v>
      </c>
      <c r="I563" s="132">
        <v>0</v>
      </c>
      <c r="J563" s="136" t="s">
        <v>457</v>
      </c>
    </row>
    <row r="564" spans="1:10" ht="12.75" customHeight="1">
      <c r="A564" s="120">
        <v>16</v>
      </c>
      <c r="B564" s="120">
        <v>1</v>
      </c>
      <c r="C564" s="120">
        <v>7</v>
      </c>
      <c r="D564" s="135">
        <v>1204009</v>
      </c>
      <c r="E564" s="134" t="s">
        <v>296</v>
      </c>
      <c r="F564" s="132">
        <v>0</v>
      </c>
      <c r="G564" s="132">
        <v>0</v>
      </c>
      <c r="H564" s="136" t="s">
        <v>86</v>
      </c>
      <c r="I564" s="132">
        <v>0</v>
      </c>
      <c r="J564" s="136" t="s">
        <v>457</v>
      </c>
    </row>
    <row r="565" spans="1:10" ht="12" customHeight="1">
      <c r="A565" s="120">
        <v>16</v>
      </c>
      <c r="B565" s="120">
        <v>1</v>
      </c>
      <c r="C565" s="120">
        <v>6</v>
      </c>
      <c r="D565" s="135">
        <v>1204010</v>
      </c>
      <c r="E565" s="124" t="s">
        <v>297</v>
      </c>
      <c r="F565" s="132">
        <v>0</v>
      </c>
      <c r="G565" s="132">
        <v>0</v>
      </c>
      <c r="H565" s="136" t="s">
        <v>86</v>
      </c>
      <c r="I565" s="132">
        <v>0</v>
      </c>
      <c r="J565" s="136" t="s">
        <v>457</v>
      </c>
    </row>
    <row r="566" spans="1:10">
      <c r="A566" s="120">
        <v>16</v>
      </c>
      <c r="B566" s="120">
        <v>1</v>
      </c>
      <c r="C566" s="120">
        <v>6</v>
      </c>
      <c r="D566" s="135">
        <v>1204011</v>
      </c>
      <c r="E566" s="124" t="s">
        <v>298</v>
      </c>
      <c r="F566" s="132">
        <v>0</v>
      </c>
      <c r="G566" s="132">
        <v>0</v>
      </c>
      <c r="H566" s="136" t="s">
        <v>86</v>
      </c>
      <c r="I566" s="132">
        <v>300000</v>
      </c>
      <c r="J566" s="136">
        <v>0</v>
      </c>
    </row>
    <row r="567" spans="1:10">
      <c r="A567" s="120">
        <v>16</v>
      </c>
      <c r="B567" s="120">
        <v>1</v>
      </c>
      <c r="C567" s="120">
        <v>9</v>
      </c>
      <c r="D567" s="135">
        <v>1204012</v>
      </c>
      <c r="E567" s="134" t="s">
        <v>299</v>
      </c>
      <c r="F567" s="132">
        <v>0</v>
      </c>
      <c r="G567" s="132">
        <v>0</v>
      </c>
      <c r="H567" s="136" t="s">
        <v>86</v>
      </c>
      <c r="I567" s="132">
        <v>0</v>
      </c>
      <c r="J567" s="136" t="s">
        <v>457</v>
      </c>
    </row>
    <row r="568" spans="1:10" ht="14.25" customHeight="1">
      <c r="A568" s="120">
        <v>16</v>
      </c>
      <c r="B568" s="120">
        <v>1</v>
      </c>
      <c r="C568" s="120">
        <v>6</v>
      </c>
      <c r="D568" s="135">
        <v>1204013</v>
      </c>
      <c r="E568" s="134" t="s">
        <v>300</v>
      </c>
      <c r="F568" s="132">
        <v>0</v>
      </c>
      <c r="G568" s="132">
        <v>0</v>
      </c>
      <c r="H568" s="136" t="s">
        <v>86</v>
      </c>
      <c r="I568" s="132">
        <v>0</v>
      </c>
      <c r="J568" s="136" t="s">
        <v>457</v>
      </c>
    </row>
    <row r="569" spans="1:10" ht="13.5" customHeight="1">
      <c r="A569" s="120">
        <v>16</v>
      </c>
      <c r="B569" s="120">
        <v>1</v>
      </c>
      <c r="C569" s="120">
        <v>6</v>
      </c>
      <c r="D569" s="135">
        <v>1204014</v>
      </c>
      <c r="E569" s="134" t="s">
        <v>301</v>
      </c>
      <c r="F569" s="132">
        <v>1500000</v>
      </c>
      <c r="G569" s="132">
        <v>0</v>
      </c>
      <c r="H569" s="132">
        <v>2000000</v>
      </c>
      <c r="I569" s="132">
        <v>0</v>
      </c>
      <c r="J569" s="136">
        <v>3000000</v>
      </c>
    </row>
    <row r="570" spans="1:10" ht="13.5" customHeight="1">
      <c r="A570" s="120">
        <v>16</v>
      </c>
      <c r="B570" s="120">
        <v>1</v>
      </c>
      <c r="C570" s="120">
        <v>10</v>
      </c>
      <c r="D570" s="135">
        <v>1204015</v>
      </c>
      <c r="E570" s="134" t="s">
        <v>302</v>
      </c>
      <c r="F570" s="132">
        <v>0</v>
      </c>
      <c r="G570" s="132">
        <v>0</v>
      </c>
      <c r="H570" s="136" t="s">
        <v>86</v>
      </c>
      <c r="I570" s="132"/>
      <c r="J570" s="136" t="s">
        <v>457</v>
      </c>
    </row>
    <row r="571" spans="1:10" ht="12.75" customHeight="1">
      <c r="A571" s="120">
        <v>16</v>
      </c>
      <c r="B571" s="120">
        <v>1</v>
      </c>
      <c r="C571" s="120">
        <v>8</v>
      </c>
      <c r="D571" s="135">
        <v>1204016</v>
      </c>
      <c r="E571" s="124" t="s">
        <v>303</v>
      </c>
      <c r="F571" s="132">
        <v>2638810</v>
      </c>
      <c r="G571" s="132">
        <v>1638885</v>
      </c>
      <c r="H571" s="132">
        <v>3000000</v>
      </c>
      <c r="I571" s="132">
        <v>992870</v>
      </c>
      <c r="J571" s="132">
        <v>10000000</v>
      </c>
    </row>
    <row r="572" spans="1:10" ht="15" customHeight="1">
      <c r="A572" s="120">
        <v>16</v>
      </c>
      <c r="B572" s="120">
        <v>1</v>
      </c>
      <c r="C572" s="120">
        <v>6</v>
      </c>
      <c r="D572" s="135">
        <v>1204017</v>
      </c>
      <c r="E572" s="134" t="s">
        <v>304</v>
      </c>
      <c r="F572" s="132">
        <v>0</v>
      </c>
      <c r="G572" s="132">
        <v>0</v>
      </c>
      <c r="H572" s="136" t="s">
        <v>86</v>
      </c>
      <c r="I572" s="132">
        <v>0</v>
      </c>
      <c r="J572" s="136" t="s">
        <v>457</v>
      </c>
    </row>
    <row r="573" spans="1:10" ht="13.5" customHeight="1">
      <c r="A573" s="120">
        <v>16</v>
      </c>
      <c r="B573" s="120">
        <v>1</v>
      </c>
      <c r="C573" s="120">
        <v>6</v>
      </c>
      <c r="D573" s="135">
        <v>1204018</v>
      </c>
      <c r="E573" s="134" t="s">
        <v>305</v>
      </c>
      <c r="F573" s="132">
        <v>0</v>
      </c>
      <c r="G573" s="132">
        <v>0</v>
      </c>
      <c r="H573" s="136" t="s">
        <v>86</v>
      </c>
      <c r="I573" s="132">
        <v>0</v>
      </c>
      <c r="J573" s="136" t="s">
        <v>457</v>
      </c>
    </row>
    <row r="574" spans="1:10" ht="12" customHeight="1">
      <c r="A574" s="120">
        <v>16</v>
      </c>
      <c r="B574" s="120">
        <v>1</v>
      </c>
      <c r="C574" s="120">
        <v>10</v>
      </c>
      <c r="D574" s="135">
        <v>1204019</v>
      </c>
      <c r="E574" s="134" t="s">
        <v>306</v>
      </c>
      <c r="F574" s="132">
        <v>0</v>
      </c>
      <c r="G574" s="132">
        <v>0</v>
      </c>
      <c r="H574" s="136" t="s">
        <v>86</v>
      </c>
      <c r="I574" s="132">
        <v>0</v>
      </c>
      <c r="J574" s="136" t="s">
        <v>457</v>
      </c>
    </row>
    <row r="575" spans="1:10" ht="13.5" customHeight="1">
      <c r="A575" s="120">
        <v>16</v>
      </c>
      <c r="B575" s="120">
        <v>1</v>
      </c>
      <c r="C575" s="120">
        <v>10</v>
      </c>
      <c r="D575" s="135">
        <v>1204020</v>
      </c>
      <c r="E575" s="124" t="s">
        <v>307</v>
      </c>
      <c r="F575" s="138">
        <v>0</v>
      </c>
      <c r="G575" s="138">
        <v>0</v>
      </c>
      <c r="H575" s="136" t="s">
        <v>86</v>
      </c>
      <c r="I575" s="138">
        <v>0</v>
      </c>
      <c r="J575" s="136" t="s">
        <v>457</v>
      </c>
    </row>
    <row r="576" spans="1:10" ht="13.5" customHeight="1">
      <c r="A576" s="120">
        <v>16</v>
      </c>
      <c r="B576" s="120">
        <v>1</v>
      </c>
      <c r="C576" s="120">
        <v>8</v>
      </c>
      <c r="D576" s="135">
        <v>1204021</v>
      </c>
      <c r="E576" s="134" t="s">
        <v>308</v>
      </c>
      <c r="F576" s="132">
        <v>0</v>
      </c>
      <c r="G576" s="138">
        <v>0</v>
      </c>
      <c r="H576" s="136" t="s">
        <v>86</v>
      </c>
      <c r="I576" s="138">
        <v>0</v>
      </c>
      <c r="J576" s="136" t="s">
        <v>457</v>
      </c>
    </row>
    <row r="577" spans="1:10" ht="13.5" customHeight="1">
      <c r="A577" s="120">
        <v>16</v>
      </c>
      <c r="B577" s="120">
        <v>1</v>
      </c>
      <c r="C577" s="120">
        <v>6</v>
      </c>
      <c r="D577" s="135">
        <v>1204022</v>
      </c>
      <c r="E577" s="124" t="s">
        <v>309</v>
      </c>
      <c r="F577" s="132">
        <v>0</v>
      </c>
      <c r="G577" s="138">
        <v>0</v>
      </c>
      <c r="H577" s="136" t="s">
        <v>86</v>
      </c>
      <c r="I577" s="138">
        <v>0</v>
      </c>
      <c r="J577" s="136" t="s">
        <v>457</v>
      </c>
    </row>
    <row r="578" spans="1:10" ht="14.25" customHeight="1">
      <c r="A578" s="120">
        <v>16</v>
      </c>
      <c r="B578" s="120">
        <v>1</v>
      </c>
      <c r="C578" s="120">
        <v>7</v>
      </c>
      <c r="D578" s="135">
        <v>1204023</v>
      </c>
      <c r="E578" s="134" t="s">
        <v>310</v>
      </c>
      <c r="F578" s="132">
        <v>0</v>
      </c>
      <c r="G578" s="138">
        <v>0</v>
      </c>
      <c r="H578" s="136" t="s">
        <v>86</v>
      </c>
      <c r="I578" s="138">
        <v>0</v>
      </c>
      <c r="J578" s="136" t="s">
        <v>457</v>
      </c>
    </row>
    <row r="579" spans="1:10" ht="17.25" customHeight="1" thickBot="1">
      <c r="A579" s="120">
        <v>16</v>
      </c>
      <c r="B579" s="120">
        <v>1</v>
      </c>
      <c r="C579" s="120">
        <v>7</v>
      </c>
      <c r="D579" s="135">
        <v>1204024</v>
      </c>
      <c r="E579" s="134" t="s">
        <v>311</v>
      </c>
      <c r="F579" s="132">
        <v>0</v>
      </c>
      <c r="G579" s="138">
        <v>0</v>
      </c>
      <c r="H579" s="136" t="s">
        <v>86</v>
      </c>
      <c r="I579" s="138">
        <v>0</v>
      </c>
      <c r="J579" s="136" t="s">
        <v>457</v>
      </c>
    </row>
    <row r="580" spans="1:10" ht="13.5" customHeight="1" thickBot="1">
      <c r="A580" s="1593" t="s">
        <v>67</v>
      </c>
      <c r="B580" s="1594"/>
      <c r="C580" s="1595"/>
      <c r="D580" s="1596" t="s">
        <v>68</v>
      </c>
      <c r="E580" s="1590" t="s">
        <v>69</v>
      </c>
      <c r="F580" s="1596" t="s">
        <v>70</v>
      </c>
      <c r="G580" s="1596" t="s">
        <v>70</v>
      </c>
      <c r="H580" s="1590" t="s">
        <v>71</v>
      </c>
      <c r="I580" s="1596" t="s">
        <v>428</v>
      </c>
      <c r="J580" s="1590" t="s">
        <v>72</v>
      </c>
    </row>
    <row r="581" spans="1:10" ht="23.25" customHeight="1" thickBot="1">
      <c r="A581" s="197" t="s">
        <v>73</v>
      </c>
      <c r="B581" s="105" t="s">
        <v>74</v>
      </c>
      <c r="C581" s="208" t="s">
        <v>75</v>
      </c>
      <c r="D581" s="1597"/>
      <c r="E581" s="1591"/>
      <c r="F581" s="1597"/>
      <c r="G581" s="1597"/>
      <c r="H581" s="1591"/>
      <c r="I581" s="1597"/>
      <c r="J581" s="1591"/>
    </row>
    <row r="582" spans="1:10" ht="15" customHeight="1" thickBot="1">
      <c r="A582" s="209"/>
      <c r="B582" s="161" t="s">
        <v>73</v>
      </c>
      <c r="C582" s="162" t="s">
        <v>73</v>
      </c>
      <c r="D582" s="1598"/>
      <c r="E582" s="1592"/>
      <c r="F582" s="1598"/>
      <c r="G582" s="1598"/>
      <c r="H582" s="1592"/>
      <c r="I582" s="1598"/>
      <c r="J582" s="1592"/>
    </row>
    <row r="583" spans="1:10" ht="13.5" customHeight="1" thickBot="1">
      <c r="A583" s="109" t="s">
        <v>76</v>
      </c>
      <c r="B583" s="110" t="s">
        <v>76</v>
      </c>
      <c r="C583" s="111" t="s">
        <v>77</v>
      </c>
      <c r="D583" s="112" t="s">
        <v>78</v>
      </c>
      <c r="E583" s="111"/>
      <c r="F583" s="113" t="s">
        <v>79</v>
      </c>
      <c r="G583" s="114" t="s">
        <v>80</v>
      </c>
      <c r="H583" s="113" t="s">
        <v>81</v>
      </c>
      <c r="I583" s="114" t="s">
        <v>81</v>
      </c>
      <c r="J583" s="113" t="s">
        <v>427</v>
      </c>
    </row>
    <row r="584" spans="1:10" ht="16.5" customHeight="1">
      <c r="A584" s="115"/>
      <c r="B584" s="115"/>
      <c r="C584" s="115"/>
      <c r="D584" s="115" t="s">
        <v>48</v>
      </c>
      <c r="E584" s="117" t="s">
        <v>285</v>
      </c>
      <c r="F584" s="202"/>
      <c r="G584" s="202"/>
      <c r="H584" s="203"/>
      <c r="I584" s="203"/>
      <c r="J584" s="203"/>
    </row>
    <row r="585" spans="1:10" ht="15" customHeight="1">
      <c r="A585" s="166">
        <v>31</v>
      </c>
      <c r="B585" s="166">
        <v>2</v>
      </c>
      <c r="C585" s="120"/>
      <c r="D585" s="135"/>
      <c r="E585" s="122" t="s">
        <v>133</v>
      </c>
      <c r="F585" s="138"/>
      <c r="G585" s="138"/>
      <c r="H585" s="132"/>
      <c r="I585" s="138"/>
      <c r="J585" s="132"/>
    </row>
    <row r="586" spans="1:10" ht="13.5" customHeight="1">
      <c r="A586" s="120">
        <v>31</v>
      </c>
      <c r="B586" s="120">
        <v>2</v>
      </c>
      <c r="C586" s="120">
        <v>3</v>
      </c>
      <c r="D586" s="135">
        <v>1204025</v>
      </c>
      <c r="E586" s="124" t="s">
        <v>312</v>
      </c>
      <c r="F586" s="132">
        <v>323700</v>
      </c>
      <c r="G586" s="132">
        <v>205890</v>
      </c>
      <c r="H586" s="132">
        <v>800000</v>
      </c>
      <c r="I586" s="132">
        <v>294500</v>
      </c>
      <c r="J586" s="132">
        <v>1000000</v>
      </c>
    </row>
    <row r="587" spans="1:10" ht="15" customHeight="1">
      <c r="A587" s="120">
        <v>31</v>
      </c>
      <c r="B587" s="120">
        <v>2</v>
      </c>
      <c r="C587" s="120">
        <v>3</v>
      </c>
      <c r="D587" s="135">
        <v>1204026</v>
      </c>
      <c r="E587" s="134" t="s">
        <v>313</v>
      </c>
      <c r="F587" s="132">
        <v>0</v>
      </c>
      <c r="G587" s="132">
        <v>0</v>
      </c>
      <c r="H587" s="136" t="s">
        <v>86</v>
      </c>
      <c r="I587" s="132">
        <v>0</v>
      </c>
      <c r="J587" s="136" t="s">
        <v>457</v>
      </c>
    </row>
    <row r="588" spans="1:10" ht="13.5" customHeight="1">
      <c r="A588" s="120"/>
      <c r="B588" s="120"/>
      <c r="C588" s="120"/>
      <c r="D588" s="135"/>
      <c r="E588" s="134"/>
      <c r="F588" s="132"/>
      <c r="G588" s="132"/>
      <c r="H588" s="132"/>
      <c r="I588" s="132"/>
      <c r="J588" s="132"/>
    </row>
    <row r="589" spans="1:10" ht="16.5" customHeight="1">
      <c r="A589" s="166">
        <v>18</v>
      </c>
      <c r="B589" s="166">
        <v>1</v>
      </c>
      <c r="C589" s="120"/>
      <c r="D589" s="135"/>
      <c r="E589" s="122" t="s">
        <v>137</v>
      </c>
      <c r="F589" s="132"/>
      <c r="G589" s="132"/>
      <c r="H589" s="132"/>
      <c r="I589" s="138"/>
      <c r="J589" s="132"/>
    </row>
    <row r="590" spans="1:10" ht="14.25" customHeight="1">
      <c r="A590" s="120">
        <v>18</v>
      </c>
      <c r="B590" s="120">
        <v>1</v>
      </c>
      <c r="C590" s="120">
        <v>4</v>
      </c>
      <c r="D590" s="135">
        <v>1204027</v>
      </c>
      <c r="E590" s="134" t="s">
        <v>314</v>
      </c>
      <c r="F590" s="132">
        <v>0</v>
      </c>
      <c r="G590" s="132">
        <v>0</v>
      </c>
      <c r="H590" s="136" t="s">
        <v>86</v>
      </c>
      <c r="I590" s="132">
        <v>0</v>
      </c>
      <c r="J590" s="132">
        <v>0</v>
      </c>
    </row>
    <row r="591" spans="1:10" ht="14.25" customHeight="1">
      <c r="A591" s="120">
        <v>18</v>
      </c>
      <c r="B591" s="120">
        <v>1</v>
      </c>
      <c r="C591" s="120">
        <v>4</v>
      </c>
      <c r="D591" s="135">
        <v>1204028</v>
      </c>
      <c r="E591" s="134" t="s">
        <v>315</v>
      </c>
      <c r="F591" s="132">
        <v>0</v>
      </c>
      <c r="G591" s="132">
        <v>0</v>
      </c>
      <c r="H591" s="136" t="s">
        <v>86</v>
      </c>
      <c r="I591" s="132">
        <v>0</v>
      </c>
      <c r="J591" s="132">
        <v>0</v>
      </c>
    </row>
    <row r="592" spans="1:10" ht="14.25" customHeight="1">
      <c r="A592" s="120">
        <v>18</v>
      </c>
      <c r="B592" s="120">
        <v>1</v>
      </c>
      <c r="C592" s="120">
        <v>4</v>
      </c>
      <c r="D592" s="135">
        <v>1204029</v>
      </c>
      <c r="E592" s="134" t="s">
        <v>316</v>
      </c>
      <c r="F592" s="132">
        <v>0</v>
      </c>
      <c r="G592" s="132">
        <v>0</v>
      </c>
      <c r="H592" s="136" t="s">
        <v>86</v>
      </c>
      <c r="I592" s="132">
        <v>0</v>
      </c>
      <c r="J592" s="132">
        <v>0</v>
      </c>
    </row>
    <row r="593" spans="1:10" ht="15" customHeight="1">
      <c r="A593" s="120">
        <v>18</v>
      </c>
      <c r="B593" s="120">
        <v>1</v>
      </c>
      <c r="C593" s="120">
        <v>4</v>
      </c>
      <c r="D593" s="135">
        <v>1204030</v>
      </c>
      <c r="E593" s="134" t="s">
        <v>317</v>
      </c>
      <c r="F593" s="132">
        <v>0</v>
      </c>
      <c r="G593" s="132">
        <v>0</v>
      </c>
      <c r="H593" s="136" t="s">
        <v>86</v>
      </c>
      <c r="I593" s="132">
        <v>0</v>
      </c>
      <c r="J593" s="132">
        <v>0</v>
      </c>
    </row>
    <row r="594" spans="1:10" ht="14.25" customHeight="1">
      <c r="A594" s="120">
        <v>18</v>
      </c>
      <c r="B594" s="120">
        <v>1</v>
      </c>
      <c r="C594" s="120">
        <v>4</v>
      </c>
      <c r="D594" s="135">
        <v>1204031</v>
      </c>
      <c r="E594" s="134" t="s">
        <v>318</v>
      </c>
      <c r="F594" s="132">
        <v>0</v>
      </c>
      <c r="G594" s="132">
        <v>0</v>
      </c>
      <c r="H594" s="136" t="s">
        <v>86</v>
      </c>
      <c r="I594" s="132">
        <v>0</v>
      </c>
      <c r="J594" s="132">
        <v>0</v>
      </c>
    </row>
    <row r="595" spans="1:10" ht="15" customHeight="1">
      <c r="A595" s="120"/>
      <c r="B595" s="120"/>
      <c r="C595" s="120"/>
      <c r="D595" s="135"/>
      <c r="E595" s="134"/>
      <c r="F595" s="132"/>
      <c r="G595" s="132"/>
      <c r="H595" s="132"/>
      <c r="I595" s="132"/>
      <c r="J595" s="132"/>
    </row>
    <row r="596" spans="1:10" ht="18.75" customHeight="1">
      <c r="A596" s="166">
        <v>12</v>
      </c>
      <c r="B596" s="166">
        <v>4</v>
      </c>
      <c r="C596" s="120"/>
      <c r="D596" s="135"/>
      <c r="E596" s="122" t="s">
        <v>322</v>
      </c>
      <c r="F596" s="138"/>
      <c r="G596" s="138"/>
      <c r="H596" s="132"/>
      <c r="I596" s="138"/>
      <c r="J596" s="132"/>
    </row>
    <row r="597" spans="1:10" ht="15.75" customHeight="1">
      <c r="A597" s="120">
        <v>12</v>
      </c>
      <c r="B597" s="120">
        <v>4</v>
      </c>
      <c r="C597" s="120">
        <v>4</v>
      </c>
      <c r="D597" s="135">
        <v>1204032</v>
      </c>
      <c r="E597" s="124" t="s">
        <v>323</v>
      </c>
      <c r="F597" s="132">
        <v>0</v>
      </c>
      <c r="G597" s="132">
        <v>0</v>
      </c>
      <c r="H597" s="136">
        <v>200000</v>
      </c>
      <c r="I597" s="132">
        <v>0</v>
      </c>
      <c r="J597" s="136">
        <v>200000</v>
      </c>
    </row>
    <row r="598" spans="1:10" ht="15.75" customHeight="1">
      <c r="A598" s="120">
        <v>12</v>
      </c>
      <c r="B598" s="120">
        <v>4</v>
      </c>
      <c r="C598" s="120">
        <v>4</v>
      </c>
      <c r="D598" s="135">
        <v>1204033</v>
      </c>
      <c r="E598" s="124" t="s">
        <v>324</v>
      </c>
      <c r="F598" s="132">
        <v>0</v>
      </c>
      <c r="G598" s="132">
        <v>0</v>
      </c>
      <c r="H598" s="136">
        <v>800000</v>
      </c>
      <c r="I598" s="132">
        <v>0</v>
      </c>
      <c r="J598" s="136">
        <v>800000</v>
      </c>
    </row>
    <row r="599" spans="1:10" ht="15.75" customHeight="1">
      <c r="A599" s="120">
        <v>12</v>
      </c>
      <c r="B599" s="120">
        <v>4</v>
      </c>
      <c r="C599" s="120">
        <v>4</v>
      </c>
      <c r="D599" s="135">
        <v>1204034</v>
      </c>
      <c r="E599" s="124" t="s">
        <v>325</v>
      </c>
      <c r="F599" s="132">
        <v>0</v>
      </c>
      <c r="G599" s="132">
        <v>0</v>
      </c>
      <c r="H599" s="136">
        <v>100000</v>
      </c>
      <c r="I599" s="132">
        <v>0</v>
      </c>
      <c r="J599" s="136">
        <v>100000</v>
      </c>
    </row>
    <row r="600" spans="1:10" ht="15.75" customHeight="1">
      <c r="A600" s="120"/>
      <c r="B600" s="120"/>
      <c r="C600" s="120"/>
      <c r="D600" s="135"/>
      <c r="E600" s="124"/>
      <c r="F600" s="132"/>
      <c r="G600" s="132"/>
      <c r="H600" s="136"/>
      <c r="I600" s="132"/>
      <c r="J600" s="136"/>
    </row>
    <row r="601" spans="1:10" ht="15.75" customHeight="1">
      <c r="A601" s="166">
        <v>19</v>
      </c>
      <c r="B601" s="166">
        <v>1</v>
      </c>
      <c r="C601" s="120"/>
      <c r="D601" s="135"/>
      <c r="E601" s="122" t="s">
        <v>144</v>
      </c>
      <c r="F601" s="138"/>
      <c r="G601" s="138"/>
      <c r="H601" s="132"/>
      <c r="I601" s="138"/>
      <c r="J601" s="132"/>
    </row>
    <row r="602" spans="1:10" ht="16.5" customHeight="1">
      <c r="A602" s="120">
        <v>19</v>
      </c>
      <c r="B602" s="120">
        <v>1</v>
      </c>
      <c r="C602" s="120">
        <v>4</v>
      </c>
      <c r="D602" s="135">
        <v>1204035</v>
      </c>
      <c r="E602" s="134" t="s">
        <v>326</v>
      </c>
      <c r="F602" s="132">
        <v>18792252</v>
      </c>
      <c r="G602" s="132">
        <v>3450311</v>
      </c>
      <c r="H602" s="132">
        <v>2000000</v>
      </c>
      <c r="I602" s="132">
        <v>2225493</v>
      </c>
      <c r="J602" s="132">
        <v>20000000</v>
      </c>
    </row>
    <row r="603" spans="1:10" ht="14.25" customHeight="1">
      <c r="A603" s="120"/>
      <c r="B603" s="120"/>
      <c r="C603" s="120"/>
      <c r="D603" s="135"/>
      <c r="E603" s="134"/>
      <c r="F603" s="132"/>
      <c r="G603" s="132"/>
      <c r="H603" s="132"/>
      <c r="I603" s="132"/>
      <c r="J603" s="132"/>
    </row>
    <row r="604" spans="1:10" ht="15" customHeight="1">
      <c r="A604" s="166">
        <v>19</v>
      </c>
      <c r="B604" s="166">
        <v>4</v>
      </c>
      <c r="C604" s="120"/>
      <c r="D604" s="135"/>
      <c r="E604" s="122" t="s">
        <v>97</v>
      </c>
      <c r="F604" s="138"/>
      <c r="G604" s="138"/>
      <c r="H604" s="132"/>
      <c r="I604" s="138"/>
      <c r="J604" s="132"/>
    </row>
    <row r="605" spans="1:10" ht="12" customHeight="1">
      <c r="A605" s="120">
        <v>19</v>
      </c>
      <c r="B605" s="120">
        <v>4</v>
      </c>
      <c r="C605" s="120">
        <v>4</v>
      </c>
      <c r="D605" s="135">
        <v>1204036</v>
      </c>
      <c r="E605" s="134" t="s">
        <v>327</v>
      </c>
      <c r="F605" s="132">
        <v>0</v>
      </c>
      <c r="G605" s="132">
        <v>0</v>
      </c>
      <c r="H605" s="136" t="s">
        <v>86</v>
      </c>
      <c r="I605" s="132">
        <v>0</v>
      </c>
      <c r="J605" s="136">
        <v>0</v>
      </c>
    </row>
    <row r="606" spans="1:10">
      <c r="A606" s="120">
        <v>19</v>
      </c>
      <c r="B606" s="120">
        <v>4</v>
      </c>
      <c r="C606" s="120">
        <v>4</v>
      </c>
      <c r="D606" s="135">
        <v>1204037</v>
      </c>
      <c r="E606" s="134" t="s">
        <v>328</v>
      </c>
      <c r="F606" s="132">
        <v>274500</v>
      </c>
      <c r="G606" s="132">
        <v>300000</v>
      </c>
      <c r="H606" s="132">
        <v>11400000</v>
      </c>
      <c r="I606" s="132">
        <v>5017000</v>
      </c>
      <c r="J606" s="132">
        <v>20000000</v>
      </c>
    </row>
    <row r="607" spans="1:10" ht="13.5" customHeight="1">
      <c r="A607" s="120"/>
      <c r="B607" s="120"/>
      <c r="C607" s="120"/>
      <c r="D607" s="135"/>
      <c r="E607" s="185"/>
      <c r="F607" s="138"/>
      <c r="G607" s="138"/>
      <c r="H607" s="132"/>
      <c r="I607" s="138"/>
      <c r="J607" s="132"/>
    </row>
    <row r="608" spans="1:10" ht="15.75" customHeight="1">
      <c r="A608" s="166">
        <v>19</v>
      </c>
      <c r="B608" s="166">
        <v>3</v>
      </c>
      <c r="C608" s="120"/>
      <c r="D608" s="135"/>
      <c r="E608" s="122" t="s">
        <v>120</v>
      </c>
      <c r="F608" s="138"/>
      <c r="G608" s="138"/>
      <c r="H608" s="138"/>
      <c r="I608" s="138"/>
      <c r="J608" s="138"/>
    </row>
    <row r="609" spans="1:10" ht="13.5" customHeight="1">
      <c r="A609" s="120">
        <v>19</v>
      </c>
      <c r="B609" s="120">
        <v>3</v>
      </c>
      <c r="C609" s="120">
        <v>6</v>
      </c>
      <c r="D609" s="135">
        <v>1204038</v>
      </c>
      <c r="E609" s="134" t="s">
        <v>329</v>
      </c>
      <c r="F609" s="132">
        <v>5031610</v>
      </c>
      <c r="G609" s="132">
        <v>17500000</v>
      </c>
      <c r="H609" s="132">
        <v>12808040</v>
      </c>
      <c r="I609" s="132">
        <v>8030000</v>
      </c>
      <c r="J609" s="132">
        <v>20000000</v>
      </c>
    </row>
    <row r="610" spans="1:10">
      <c r="A610" s="120">
        <v>19</v>
      </c>
      <c r="B610" s="120">
        <v>3</v>
      </c>
      <c r="C610" s="120">
        <v>6</v>
      </c>
      <c r="D610" s="135">
        <v>1204039</v>
      </c>
      <c r="E610" s="134" t="s">
        <v>330</v>
      </c>
      <c r="F610" s="132">
        <v>20031610</v>
      </c>
      <c r="G610" s="132">
        <v>61638311</v>
      </c>
      <c r="H610" s="132">
        <v>55000000</v>
      </c>
      <c r="I610" s="132">
        <v>82257500</v>
      </c>
      <c r="J610" s="132">
        <v>80000000</v>
      </c>
    </row>
    <row r="611" spans="1:10" ht="12.75" customHeight="1">
      <c r="A611" s="120"/>
      <c r="B611" s="120"/>
      <c r="C611" s="120"/>
      <c r="D611" s="135"/>
      <c r="E611" s="134"/>
      <c r="F611" s="132"/>
      <c r="G611" s="132"/>
      <c r="H611" s="132"/>
      <c r="I611" s="132"/>
      <c r="J611" s="132"/>
    </row>
    <row r="612" spans="1:10" ht="13.5" customHeight="1">
      <c r="A612" s="166">
        <v>21</v>
      </c>
      <c r="B612" s="166">
        <v>1</v>
      </c>
      <c r="C612" s="120"/>
      <c r="D612" s="135"/>
      <c r="E612" s="122" t="s">
        <v>331</v>
      </c>
      <c r="F612" s="138"/>
      <c r="G612" s="138"/>
      <c r="H612" s="132"/>
      <c r="I612" s="138"/>
      <c r="J612" s="132"/>
    </row>
    <row r="613" spans="1:10" ht="12.75" customHeight="1">
      <c r="A613" s="120">
        <v>21</v>
      </c>
      <c r="B613" s="120">
        <v>1</v>
      </c>
      <c r="C613" s="120">
        <v>4</v>
      </c>
      <c r="D613" s="135">
        <v>1204040</v>
      </c>
      <c r="E613" s="134" t="s">
        <v>332</v>
      </c>
      <c r="F613" s="132">
        <v>0</v>
      </c>
      <c r="G613" s="132"/>
      <c r="H613" s="136" t="s">
        <v>86</v>
      </c>
      <c r="I613" s="132"/>
      <c r="J613" s="136">
        <v>0</v>
      </c>
    </row>
    <row r="614" spans="1:10" ht="12.75" customHeight="1">
      <c r="A614" s="120">
        <v>21</v>
      </c>
      <c r="B614" s="120">
        <v>1</v>
      </c>
      <c r="C614" s="120">
        <v>4</v>
      </c>
      <c r="D614" s="135">
        <v>1204041</v>
      </c>
      <c r="E614" s="134" t="s">
        <v>333</v>
      </c>
      <c r="F614" s="132">
        <v>0</v>
      </c>
      <c r="G614" s="132"/>
      <c r="H614" s="136" t="s">
        <v>86</v>
      </c>
      <c r="I614" s="132"/>
      <c r="J614" s="136">
        <v>0</v>
      </c>
    </row>
    <row r="615" spans="1:10" ht="12.75" customHeight="1">
      <c r="A615" s="120">
        <v>21</v>
      </c>
      <c r="B615" s="120">
        <v>1</v>
      </c>
      <c r="C615" s="120">
        <v>4</v>
      </c>
      <c r="D615" s="135">
        <v>1204042</v>
      </c>
      <c r="E615" s="134" t="s">
        <v>334</v>
      </c>
      <c r="F615" s="132">
        <v>0</v>
      </c>
      <c r="G615" s="132"/>
      <c r="H615" s="136" t="s">
        <v>86</v>
      </c>
      <c r="I615" s="132"/>
      <c r="J615" s="136">
        <v>0</v>
      </c>
    </row>
    <row r="616" spans="1:10" ht="14.25" customHeight="1" thickBot="1">
      <c r="A616" s="120">
        <v>21</v>
      </c>
      <c r="B616" s="120">
        <v>1</v>
      </c>
      <c r="C616" s="120">
        <v>4</v>
      </c>
      <c r="D616" s="135">
        <v>1204043</v>
      </c>
      <c r="E616" s="124" t="s">
        <v>335</v>
      </c>
      <c r="F616" s="132">
        <v>3900</v>
      </c>
      <c r="G616" s="132"/>
      <c r="H616" s="132">
        <v>50000</v>
      </c>
      <c r="I616" s="132"/>
      <c r="J616" s="132">
        <v>100000</v>
      </c>
    </row>
    <row r="617" spans="1:10" ht="13.5" customHeight="1" thickBot="1">
      <c r="A617" s="1593" t="s">
        <v>67</v>
      </c>
      <c r="B617" s="1594"/>
      <c r="C617" s="1595"/>
      <c r="D617" s="1596" t="s">
        <v>68</v>
      </c>
      <c r="E617" s="1590" t="s">
        <v>69</v>
      </c>
      <c r="F617" s="1596" t="s">
        <v>70</v>
      </c>
      <c r="G617" s="1596" t="s">
        <v>70</v>
      </c>
      <c r="H617" s="1590" t="s">
        <v>71</v>
      </c>
      <c r="I617" s="1596" t="s">
        <v>428</v>
      </c>
      <c r="J617" s="1590" t="s">
        <v>72</v>
      </c>
    </row>
    <row r="618" spans="1:10" ht="23.25" customHeight="1" thickBot="1">
      <c r="A618" s="197" t="s">
        <v>73</v>
      </c>
      <c r="B618" s="105" t="s">
        <v>74</v>
      </c>
      <c r="C618" s="208" t="s">
        <v>75</v>
      </c>
      <c r="D618" s="1597"/>
      <c r="E618" s="1591"/>
      <c r="F618" s="1597"/>
      <c r="G618" s="1597"/>
      <c r="H618" s="1591"/>
      <c r="I618" s="1597"/>
      <c r="J618" s="1591"/>
    </row>
    <row r="619" spans="1:10" ht="15" customHeight="1" thickBot="1">
      <c r="A619" s="209"/>
      <c r="B619" s="161" t="s">
        <v>73</v>
      </c>
      <c r="C619" s="162" t="s">
        <v>73</v>
      </c>
      <c r="D619" s="1598"/>
      <c r="E619" s="1592"/>
      <c r="F619" s="1598"/>
      <c r="G619" s="1598"/>
      <c r="H619" s="1592"/>
      <c r="I619" s="1598"/>
      <c r="J619" s="1592"/>
    </row>
    <row r="620" spans="1:10" ht="13.5" customHeight="1" thickBot="1">
      <c r="A620" s="109" t="s">
        <v>76</v>
      </c>
      <c r="B620" s="110" t="s">
        <v>76</v>
      </c>
      <c r="C620" s="111" t="s">
        <v>77</v>
      </c>
      <c r="D620" s="112" t="s">
        <v>78</v>
      </c>
      <c r="E620" s="111"/>
      <c r="F620" s="113" t="s">
        <v>79</v>
      </c>
      <c r="G620" s="114" t="s">
        <v>80</v>
      </c>
      <c r="H620" s="113" t="s">
        <v>81</v>
      </c>
      <c r="I620" s="114" t="s">
        <v>81</v>
      </c>
      <c r="J620" s="113" t="s">
        <v>427</v>
      </c>
    </row>
    <row r="621" spans="1:10" ht="16.5" customHeight="1">
      <c r="A621" s="115"/>
      <c r="B621" s="115"/>
      <c r="C621" s="115"/>
      <c r="D621" s="115" t="s">
        <v>48</v>
      </c>
      <c r="E621" s="117" t="s">
        <v>285</v>
      </c>
      <c r="F621" s="202"/>
      <c r="G621" s="202"/>
      <c r="H621" s="203"/>
      <c r="I621" s="203"/>
      <c r="J621" s="203"/>
    </row>
    <row r="622" spans="1:10" ht="13.5" customHeight="1">
      <c r="A622" s="166">
        <v>21</v>
      </c>
      <c r="B622" s="166">
        <v>1</v>
      </c>
      <c r="C622" s="120"/>
      <c r="D622" s="135"/>
      <c r="E622" s="122" t="s">
        <v>654</v>
      </c>
      <c r="F622" s="138"/>
      <c r="G622" s="138"/>
      <c r="H622" s="132"/>
      <c r="I622" s="138"/>
      <c r="J622" s="132"/>
    </row>
    <row r="623" spans="1:10" ht="11.25" customHeight="1">
      <c r="A623" s="120">
        <v>21</v>
      </c>
      <c r="B623" s="120">
        <v>1</v>
      </c>
      <c r="C623" s="120">
        <v>4</v>
      </c>
      <c r="D623" s="135">
        <v>1204044</v>
      </c>
      <c r="E623" s="134" t="s">
        <v>336</v>
      </c>
      <c r="F623" s="132">
        <v>0</v>
      </c>
      <c r="G623" s="132"/>
      <c r="H623" s="136" t="s">
        <v>86</v>
      </c>
      <c r="I623" s="132"/>
      <c r="J623" s="136">
        <v>0</v>
      </c>
    </row>
    <row r="624" spans="1:10" ht="14.25" customHeight="1">
      <c r="A624" s="120">
        <v>21</v>
      </c>
      <c r="B624" s="120">
        <v>1</v>
      </c>
      <c r="C624" s="120">
        <v>4</v>
      </c>
      <c r="D624" s="135">
        <v>1204045</v>
      </c>
      <c r="E624" s="124" t="s">
        <v>337</v>
      </c>
      <c r="F624" s="132">
        <v>0</v>
      </c>
      <c r="G624" s="132"/>
      <c r="H624" s="132">
        <v>30000</v>
      </c>
      <c r="I624" s="132"/>
      <c r="J624" s="132">
        <v>30000</v>
      </c>
    </row>
    <row r="625" spans="1:10" ht="12" customHeight="1">
      <c r="A625" s="120">
        <v>21</v>
      </c>
      <c r="B625" s="120">
        <v>1</v>
      </c>
      <c r="C625" s="120">
        <v>4</v>
      </c>
      <c r="D625" s="135">
        <v>1204046</v>
      </c>
      <c r="E625" s="134" t="s">
        <v>338</v>
      </c>
      <c r="F625" s="132">
        <v>0</v>
      </c>
      <c r="G625" s="132"/>
      <c r="H625" s="132">
        <v>10000</v>
      </c>
      <c r="I625" s="132"/>
      <c r="J625" s="132">
        <v>10000</v>
      </c>
    </row>
    <row r="626" spans="1:10" ht="12.75" customHeight="1">
      <c r="A626" s="120">
        <v>21</v>
      </c>
      <c r="B626" s="120">
        <v>1</v>
      </c>
      <c r="C626" s="120">
        <v>4</v>
      </c>
      <c r="D626" s="135">
        <v>1204047</v>
      </c>
      <c r="E626" s="134" t="s">
        <v>339</v>
      </c>
      <c r="F626" s="132">
        <v>95400</v>
      </c>
      <c r="G626" s="132"/>
      <c r="H626" s="132">
        <v>100000</v>
      </c>
      <c r="I626" s="132"/>
      <c r="J626" s="132">
        <v>250000</v>
      </c>
    </row>
    <row r="627" spans="1:10" ht="13.5" customHeight="1">
      <c r="A627" s="120">
        <v>21</v>
      </c>
      <c r="B627" s="120">
        <v>1</v>
      </c>
      <c r="C627" s="120">
        <v>4</v>
      </c>
      <c r="D627" s="135">
        <v>1204048</v>
      </c>
      <c r="E627" s="134" t="s">
        <v>340</v>
      </c>
      <c r="F627" s="132">
        <v>0</v>
      </c>
      <c r="G627" s="132"/>
      <c r="H627" s="136" t="s">
        <v>86</v>
      </c>
      <c r="I627" s="132"/>
      <c r="J627" s="136">
        <v>0</v>
      </c>
    </row>
    <row r="628" spans="1:10">
      <c r="A628" s="120">
        <v>21</v>
      </c>
      <c r="B628" s="120">
        <v>1</v>
      </c>
      <c r="C628" s="120">
        <v>4</v>
      </c>
      <c r="D628" s="135">
        <v>1204049</v>
      </c>
      <c r="E628" s="134" t="s">
        <v>341</v>
      </c>
      <c r="F628" s="132">
        <v>0</v>
      </c>
      <c r="G628" s="132"/>
      <c r="H628" s="132">
        <v>150000</v>
      </c>
      <c r="I628" s="132"/>
      <c r="J628" s="132">
        <v>200000</v>
      </c>
    </row>
    <row r="629" spans="1:10" ht="13.5" customHeight="1">
      <c r="A629" s="120"/>
      <c r="B629" s="120"/>
      <c r="C629" s="120"/>
      <c r="D629" s="135"/>
      <c r="E629" s="134"/>
      <c r="F629" s="132"/>
      <c r="G629" s="132"/>
      <c r="H629" s="132"/>
      <c r="I629" s="132"/>
      <c r="J629" s="132"/>
    </row>
    <row r="630" spans="1:10" ht="12.75" customHeight="1">
      <c r="A630" s="166">
        <v>36</v>
      </c>
      <c r="B630" s="166">
        <v>1</v>
      </c>
      <c r="C630" s="120"/>
      <c r="D630" s="135"/>
      <c r="E630" s="122" t="s">
        <v>342</v>
      </c>
      <c r="F630" s="138"/>
      <c r="G630" s="138"/>
      <c r="H630" s="132"/>
      <c r="I630" s="138"/>
      <c r="J630" s="132"/>
    </row>
    <row r="631" spans="1:10" ht="13.5" customHeight="1">
      <c r="A631" s="120">
        <v>36</v>
      </c>
      <c r="B631" s="120">
        <v>1</v>
      </c>
      <c r="C631" s="120">
        <v>4</v>
      </c>
      <c r="D631" s="135">
        <v>1204050</v>
      </c>
      <c r="E631" s="124" t="s">
        <v>343</v>
      </c>
      <c r="F631" s="132">
        <v>0</v>
      </c>
      <c r="G631" s="132">
        <v>0</v>
      </c>
      <c r="H631" s="132">
        <v>50000</v>
      </c>
      <c r="I631" s="132">
        <v>0</v>
      </c>
      <c r="J631" s="136">
        <v>50000</v>
      </c>
    </row>
    <row r="632" spans="1:10" ht="13.5" customHeight="1">
      <c r="A632" s="120">
        <v>36</v>
      </c>
      <c r="B632" s="120">
        <v>1</v>
      </c>
      <c r="C632" s="120">
        <v>4</v>
      </c>
      <c r="D632" s="135">
        <v>1204051</v>
      </c>
      <c r="E632" s="134" t="s">
        <v>479</v>
      </c>
      <c r="F632" s="132">
        <v>6000</v>
      </c>
      <c r="G632" s="132">
        <v>10000</v>
      </c>
      <c r="H632" s="132">
        <v>50000</v>
      </c>
      <c r="I632" s="132">
        <v>0</v>
      </c>
      <c r="J632" s="132">
        <v>20000</v>
      </c>
    </row>
    <row r="633" spans="1:10" ht="13.5" customHeight="1">
      <c r="A633" s="120">
        <v>36</v>
      </c>
      <c r="B633" s="120">
        <v>1</v>
      </c>
      <c r="C633" s="120">
        <v>4</v>
      </c>
      <c r="D633" s="135">
        <v>1204052</v>
      </c>
      <c r="E633" s="134" t="s">
        <v>478</v>
      </c>
      <c r="F633" s="132">
        <v>0</v>
      </c>
      <c r="G633" s="132">
        <v>0</v>
      </c>
      <c r="H633" s="132">
        <v>0</v>
      </c>
      <c r="I633" s="132">
        <v>0</v>
      </c>
      <c r="J633" s="132">
        <v>30000</v>
      </c>
    </row>
    <row r="634" spans="1:10" ht="14.25" customHeight="1">
      <c r="A634" s="120">
        <v>36</v>
      </c>
      <c r="B634" s="120">
        <v>1</v>
      </c>
      <c r="C634" s="120">
        <v>4</v>
      </c>
      <c r="D634" s="135">
        <v>1204053</v>
      </c>
      <c r="E634" s="134" t="s">
        <v>480</v>
      </c>
      <c r="F634" s="132">
        <v>0</v>
      </c>
      <c r="G634" s="132">
        <v>0</v>
      </c>
      <c r="H634" s="132">
        <v>100000</v>
      </c>
      <c r="I634" s="132">
        <v>0</v>
      </c>
      <c r="J634" s="132">
        <v>40000</v>
      </c>
    </row>
    <row r="635" spans="1:10" ht="14.25" customHeight="1">
      <c r="A635" s="120">
        <v>36</v>
      </c>
      <c r="B635" s="120">
        <v>1</v>
      </c>
      <c r="C635" s="120">
        <v>4</v>
      </c>
      <c r="D635" s="135">
        <v>1204054</v>
      </c>
      <c r="E635" s="134" t="s">
        <v>481</v>
      </c>
      <c r="F635" s="132">
        <v>0</v>
      </c>
      <c r="G635" s="132">
        <v>0</v>
      </c>
      <c r="H635" s="132">
        <v>0</v>
      </c>
      <c r="I635" s="132">
        <v>0</v>
      </c>
      <c r="J635" s="132">
        <v>60000</v>
      </c>
    </row>
    <row r="636" spans="1:10" ht="15" customHeight="1">
      <c r="A636" s="120">
        <v>36</v>
      </c>
      <c r="B636" s="120">
        <v>1</v>
      </c>
      <c r="C636" s="120">
        <v>4</v>
      </c>
      <c r="D636" s="135">
        <v>1204055</v>
      </c>
      <c r="E636" s="134" t="s">
        <v>344</v>
      </c>
      <c r="F636" s="132">
        <v>140000</v>
      </c>
      <c r="G636" s="132">
        <v>220000</v>
      </c>
      <c r="H636" s="132">
        <v>750000</v>
      </c>
      <c r="I636" s="132">
        <v>220000</v>
      </c>
      <c r="J636" s="132">
        <v>750000</v>
      </c>
    </row>
    <row r="637" spans="1:10" ht="14.25" customHeight="1">
      <c r="A637" s="120">
        <v>36</v>
      </c>
      <c r="B637" s="120">
        <v>1</v>
      </c>
      <c r="C637" s="120">
        <v>4</v>
      </c>
      <c r="D637" s="135">
        <v>1204056</v>
      </c>
      <c r="E637" s="134" t="s">
        <v>345</v>
      </c>
      <c r="F637" s="132">
        <v>0</v>
      </c>
      <c r="G637" s="132">
        <v>0</v>
      </c>
      <c r="H637" s="136" t="s">
        <v>86</v>
      </c>
      <c r="I637" s="132">
        <v>0</v>
      </c>
      <c r="J637" s="136">
        <v>0</v>
      </c>
    </row>
    <row r="638" spans="1:10" ht="13.5" customHeight="1">
      <c r="A638" s="120">
        <v>36</v>
      </c>
      <c r="B638" s="120">
        <v>1</v>
      </c>
      <c r="C638" s="120">
        <v>4</v>
      </c>
      <c r="D638" s="135">
        <v>1204057</v>
      </c>
      <c r="E638" s="134" t="s">
        <v>346</v>
      </c>
      <c r="F638" s="132">
        <v>0</v>
      </c>
      <c r="G638" s="132">
        <v>0</v>
      </c>
      <c r="H638" s="136" t="s">
        <v>86</v>
      </c>
      <c r="I638" s="132">
        <v>0</v>
      </c>
      <c r="J638" s="136" t="s">
        <v>86</v>
      </c>
    </row>
    <row r="639" spans="1:10" ht="12" customHeight="1">
      <c r="A639" s="120">
        <v>36</v>
      </c>
      <c r="B639" s="120">
        <v>1</v>
      </c>
      <c r="C639" s="120">
        <v>4</v>
      </c>
      <c r="D639" s="135">
        <v>1204058</v>
      </c>
      <c r="E639" s="134" t="s">
        <v>339</v>
      </c>
      <c r="F639" s="132">
        <v>0</v>
      </c>
      <c r="G639" s="132">
        <v>0</v>
      </c>
      <c r="H639" s="136" t="s">
        <v>86</v>
      </c>
      <c r="I639" s="132">
        <v>0</v>
      </c>
      <c r="J639" s="136" t="s">
        <v>86</v>
      </c>
    </row>
    <row r="640" spans="1:10" ht="15.75" customHeight="1">
      <c r="A640" s="120">
        <v>36</v>
      </c>
      <c r="B640" s="120">
        <v>1</v>
      </c>
      <c r="C640" s="120">
        <v>4</v>
      </c>
      <c r="D640" s="135">
        <v>1204059</v>
      </c>
      <c r="E640" s="124" t="s">
        <v>347</v>
      </c>
      <c r="F640" s="132">
        <v>0</v>
      </c>
      <c r="G640" s="132">
        <v>0</v>
      </c>
      <c r="H640" s="136" t="s">
        <v>86</v>
      </c>
      <c r="I640" s="132">
        <v>0</v>
      </c>
      <c r="J640" s="136" t="s">
        <v>86</v>
      </c>
    </row>
    <row r="641" spans="1:10" ht="15.75" customHeight="1">
      <c r="A641" s="120">
        <v>36</v>
      </c>
      <c r="B641" s="120">
        <v>1</v>
      </c>
      <c r="C641" s="120">
        <v>4</v>
      </c>
      <c r="D641" s="135">
        <v>1204060</v>
      </c>
      <c r="E641" s="124" t="s">
        <v>348</v>
      </c>
      <c r="F641" s="132">
        <v>0</v>
      </c>
      <c r="G641" s="132">
        <v>0</v>
      </c>
      <c r="H641" s="136" t="s">
        <v>86</v>
      </c>
      <c r="I641" s="132">
        <v>0</v>
      </c>
      <c r="J641" s="136" t="s">
        <v>86</v>
      </c>
    </row>
    <row r="642" spans="1:10" ht="12" customHeight="1">
      <c r="A642" s="120"/>
      <c r="B642" s="120"/>
      <c r="C642" s="120"/>
      <c r="D642" s="135"/>
      <c r="E642" s="124"/>
      <c r="F642" s="132"/>
      <c r="G642" s="132"/>
      <c r="H642" s="132"/>
      <c r="I642" s="132"/>
      <c r="J642" s="132"/>
    </row>
    <row r="643" spans="1:10" ht="14.25" customHeight="1">
      <c r="A643" s="120">
        <v>36</v>
      </c>
      <c r="B643" s="120">
        <v>2</v>
      </c>
      <c r="C643" s="120"/>
      <c r="D643" s="135"/>
      <c r="E643" s="122" t="s">
        <v>465</v>
      </c>
      <c r="F643" s="132"/>
      <c r="G643" s="132"/>
      <c r="H643" s="132"/>
      <c r="I643" s="132"/>
      <c r="J643" s="132"/>
    </row>
    <row r="644" spans="1:10" ht="15" customHeight="1">
      <c r="A644" s="120">
        <v>36</v>
      </c>
      <c r="B644" s="120">
        <v>2</v>
      </c>
      <c r="C644" s="120">
        <v>1</v>
      </c>
      <c r="D644" s="135">
        <v>1204061</v>
      </c>
      <c r="E644" s="134" t="s">
        <v>466</v>
      </c>
      <c r="F644" s="132">
        <v>500000</v>
      </c>
      <c r="G644" s="132">
        <v>100000</v>
      </c>
      <c r="H644" s="132">
        <v>400000</v>
      </c>
      <c r="I644" s="132">
        <v>0</v>
      </c>
      <c r="J644" s="132">
        <v>1000000</v>
      </c>
    </row>
    <row r="645" spans="1:10" ht="15" customHeight="1">
      <c r="A645" s="120">
        <v>36</v>
      </c>
      <c r="B645" s="120">
        <v>2</v>
      </c>
      <c r="C645" s="120">
        <v>1</v>
      </c>
      <c r="D645" s="135">
        <v>1204062</v>
      </c>
      <c r="E645" s="134" t="s">
        <v>468</v>
      </c>
      <c r="F645" s="132">
        <v>292000</v>
      </c>
      <c r="G645" s="132">
        <v>80000</v>
      </c>
      <c r="H645" s="132">
        <v>800000</v>
      </c>
      <c r="I645" s="132">
        <v>100000</v>
      </c>
      <c r="J645" s="132">
        <v>100000</v>
      </c>
    </row>
    <row r="646" spans="1:10" ht="13.5" customHeight="1">
      <c r="A646" s="120">
        <v>36</v>
      </c>
      <c r="B646" s="120">
        <v>2</v>
      </c>
      <c r="C646" s="120">
        <v>1</v>
      </c>
      <c r="D646" s="135">
        <v>1204063</v>
      </c>
      <c r="E646" s="134" t="s">
        <v>469</v>
      </c>
      <c r="F646" s="132">
        <v>0</v>
      </c>
      <c r="G646" s="132">
        <v>12000</v>
      </c>
      <c r="H646" s="132">
        <v>0</v>
      </c>
      <c r="I646" s="132">
        <v>30000</v>
      </c>
      <c r="J646" s="132">
        <v>100000</v>
      </c>
    </row>
    <row r="647" spans="1:10" ht="13.5" customHeight="1">
      <c r="A647" s="120">
        <v>36</v>
      </c>
      <c r="B647" s="120">
        <v>2</v>
      </c>
      <c r="C647" s="120">
        <v>1</v>
      </c>
      <c r="D647" s="135">
        <v>1204064</v>
      </c>
      <c r="E647" s="134" t="s">
        <v>470</v>
      </c>
      <c r="F647" s="132">
        <v>0</v>
      </c>
      <c r="G647" s="132">
        <v>200000</v>
      </c>
      <c r="H647" s="132">
        <v>0</v>
      </c>
      <c r="I647" s="132">
        <v>200000</v>
      </c>
      <c r="J647" s="132">
        <v>200000</v>
      </c>
    </row>
    <row r="648" spans="1:10" ht="15" customHeight="1">
      <c r="A648" s="120">
        <v>36</v>
      </c>
      <c r="B648" s="120">
        <v>2</v>
      </c>
      <c r="C648" s="120">
        <v>1</v>
      </c>
      <c r="D648" s="135">
        <v>1204065</v>
      </c>
      <c r="E648" s="134" t="s">
        <v>475</v>
      </c>
      <c r="F648" s="132">
        <v>0</v>
      </c>
      <c r="G648" s="132">
        <v>400000</v>
      </c>
      <c r="H648" s="132">
        <v>0</v>
      </c>
      <c r="I648" s="132">
        <v>400000</v>
      </c>
      <c r="J648" s="132">
        <v>1000000</v>
      </c>
    </row>
    <row r="649" spans="1:10" ht="12" customHeight="1">
      <c r="A649" s="120">
        <v>36</v>
      </c>
      <c r="B649" s="120">
        <v>2</v>
      </c>
      <c r="C649" s="120">
        <v>1</v>
      </c>
      <c r="D649" s="135">
        <v>1204066</v>
      </c>
      <c r="E649" s="134" t="s">
        <v>467</v>
      </c>
      <c r="F649" s="132">
        <v>0</v>
      </c>
      <c r="G649" s="132">
        <v>0</v>
      </c>
      <c r="H649" s="132">
        <v>0</v>
      </c>
      <c r="I649" s="132">
        <v>0</v>
      </c>
      <c r="J649" s="136" t="s">
        <v>86</v>
      </c>
    </row>
    <row r="650" spans="1:10" ht="12.75" customHeight="1">
      <c r="A650" s="120">
        <v>36</v>
      </c>
      <c r="B650" s="120">
        <v>2</v>
      </c>
      <c r="C650" s="120">
        <v>1</v>
      </c>
      <c r="D650" s="135">
        <v>1204067</v>
      </c>
      <c r="E650" s="134" t="s">
        <v>471</v>
      </c>
      <c r="F650" s="132">
        <v>0</v>
      </c>
      <c r="G650" s="132">
        <v>0</v>
      </c>
      <c r="H650" s="132">
        <v>0</v>
      </c>
      <c r="I650" s="132">
        <v>0</v>
      </c>
      <c r="J650" s="132">
        <v>500000</v>
      </c>
    </row>
    <row r="651" spans="1:10" ht="12.75" customHeight="1">
      <c r="A651" s="120">
        <v>36</v>
      </c>
      <c r="B651" s="120">
        <v>2</v>
      </c>
      <c r="C651" s="120">
        <v>1</v>
      </c>
      <c r="D651" s="135">
        <v>1204068</v>
      </c>
      <c r="E651" s="134" t="s">
        <v>472</v>
      </c>
      <c r="F651" s="132">
        <v>0</v>
      </c>
      <c r="G651" s="132">
        <v>0</v>
      </c>
      <c r="H651" s="132">
        <v>0</v>
      </c>
      <c r="I651" s="132">
        <v>0</v>
      </c>
      <c r="J651" s="136" t="s">
        <v>86</v>
      </c>
    </row>
    <row r="652" spans="1:10" ht="12.75" customHeight="1">
      <c r="A652" s="120">
        <v>36</v>
      </c>
      <c r="B652" s="120">
        <v>2</v>
      </c>
      <c r="C652" s="120">
        <v>1</v>
      </c>
      <c r="D652" s="135">
        <v>1204069</v>
      </c>
      <c r="E652" s="134" t="s">
        <v>473</v>
      </c>
      <c r="F652" s="132">
        <v>0</v>
      </c>
      <c r="G652" s="132">
        <v>0</v>
      </c>
      <c r="H652" s="132">
        <v>0</v>
      </c>
      <c r="I652" s="132">
        <v>0</v>
      </c>
      <c r="J652" s="136" t="s">
        <v>86</v>
      </c>
    </row>
    <row r="653" spans="1:10" ht="13.5" customHeight="1">
      <c r="A653" s="120">
        <v>36</v>
      </c>
      <c r="B653" s="120">
        <v>2</v>
      </c>
      <c r="C653" s="120">
        <v>1</v>
      </c>
      <c r="D653" s="135">
        <v>1204070</v>
      </c>
      <c r="E653" s="134" t="s">
        <v>474</v>
      </c>
      <c r="F653" s="132">
        <v>0</v>
      </c>
      <c r="G653" s="132">
        <v>60000</v>
      </c>
      <c r="H653" s="132">
        <v>0</v>
      </c>
      <c r="I653" s="132">
        <v>0</v>
      </c>
      <c r="J653" s="132">
        <v>80000</v>
      </c>
    </row>
    <row r="654" spans="1:10" ht="13.5" customHeight="1">
      <c r="A654" s="120">
        <v>36</v>
      </c>
      <c r="B654" s="120">
        <v>2</v>
      </c>
      <c r="C654" s="120">
        <v>1</v>
      </c>
      <c r="D654" s="135">
        <v>1204071</v>
      </c>
      <c r="E654" s="124" t="s">
        <v>477</v>
      </c>
      <c r="F654" s="132">
        <v>500000</v>
      </c>
      <c r="G654" s="132">
        <v>500000</v>
      </c>
      <c r="H654" s="136" t="s">
        <v>86</v>
      </c>
      <c r="I654" s="132">
        <v>955500</v>
      </c>
      <c r="J654" s="136">
        <v>1000000</v>
      </c>
    </row>
    <row r="655" spans="1:10" ht="12.75" customHeight="1">
      <c r="A655" s="120">
        <v>36</v>
      </c>
      <c r="B655" s="120">
        <v>2</v>
      </c>
      <c r="C655" s="120">
        <v>1</v>
      </c>
      <c r="D655" s="135">
        <v>1204072</v>
      </c>
      <c r="E655" s="134" t="s">
        <v>476</v>
      </c>
      <c r="F655" s="132">
        <v>0</v>
      </c>
      <c r="G655" s="132">
        <v>0</v>
      </c>
      <c r="H655" s="132">
        <v>0</v>
      </c>
      <c r="I655" s="132">
        <v>0</v>
      </c>
      <c r="J655" s="132">
        <v>2000000</v>
      </c>
    </row>
    <row r="656" spans="1:10" ht="12.75" customHeight="1" thickBot="1">
      <c r="A656" s="120">
        <v>36</v>
      </c>
      <c r="B656" s="120">
        <v>2</v>
      </c>
      <c r="C656" s="120">
        <v>1</v>
      </c>
      <c r="D656" s="135">
        <v>1204073</v>
      </c>
      <c r="E656" s="134" t="s">
        <v>339</v>
      </c>
      <c r="F656" s="132">
        <v>0</v>
      </c>
      <c r="G656" s="132">
        <v>0</v>
      </c>
      <c r="H656" s="132">
        <v>0</v>
      </c>
      <c r="I656" s="132">
        <v>0</v>
      </c>
      <c r="J656" s="132">
        <v>0</v>
      </c>
    </row>
    <row r="657" spans="1:10" ht="12" customHeight="1" thickBot="1">
      <c r="A657" s="1593" t="s">
        <v>67</v>
      </c>
      <c r="B657" s="1594"/>
      <c r="C657" s="1595"/>
      <c r="D657" s="1596" t="s">
        <v>68</v>
      </c>
      <c r="E657" s="1590" t="s">
        <v>69</v>
      </c>
      <c r="F657" s="1596" t="s">
        <v>70</v>
      </c>
      <c r="G657" s="1596" t="s">
        <v>70</v>
      </c>
      <c r="H657" s="1590" t="s">
        <v>71</v>
      </c>
      <c r="I657" s="1596" t="s">
        <v>428</v>
      </c>
      <c r="J657" s="1590" t="s">
        <v>72</v>
      </c>
    </row>
    <row r="658" spans="1:10" ht="21.75" customHeight="1" thickBot="1">
      <c r="A658" s="197" t="s">
        <v>73</v>
      </c>
      <c r="B658" s="105" t="s">
        <v>74</v>
      </c>
      <c r="C658" s="208" t="s">
        <v>75</v>
      </c>
      <c r="D658" s="1597"/>
      <c r="E658" s="1591"/>
      <c r="F658" s="1597"/>
      <c r="G658" s="1597"/>
      <c r="H658" s="1591"/>
      <c r="I658" s="1597"/>
      <c r="J658" s="1591"/>
    </row>
    <row r="659" spans="1:10" ht="13.5" customHeight="1" thickBot="1">
      <c r="A659" s="209"/>
      <c r="B659" s="161" t="s">
        <v>73</v>
      </c>
      <c r="C659" s="162" t="s">
        <v>73</v>
      </c>
      <c r="D659" s="1598"/>
      <c r="E659" s="1592"/>
      <c r="F659" s="1598"/>
      <c r="G659" s="1598"/>
      <c r="H659" s="1592"/>
      <c r="I659" s="1598"/>
      <c r="J659" s="1592"/>
    </row>
    <row r="660" spans="1:10" ht="13.5" customHeight="1" thickBot="1">
      <c r="A660" s="109" t="s">
        <v>76</v>
      </c>
      <c r="B660" s="110" t="s">
        <v>76</v>
      </c>
      <c r="C660" s="111" t="s">
        <v>77</v>
      </c>
      <c r="D660" s="112" t="s">
        <v>78</v>
      </c>
      <c r="E660" s="111"/>
      <c r="F660" s="113" t="s">
        <v>79</v>
      </c>
      <c r="G660" s="114" t="s">
        <v>80</v>
      </c>
      <c r="H660" s="113" t="s">
        <v>81</v>
      </c>
      <c r="I660" s="114" t="s">
        <v>81</v>
      </c>
      <c r="J660" s="113" t="s">
        <v>427</v>
      </c>
    </row>
    <row r="661" spans="1:10" ht="14.25" customHeight="1">
      <c r="A661" s="115"/>
      <c r="B661" s="115"/>
      <c r="C661" s="115"/>
      <c r="D661" s="115" t="s">
        <v>48</v>
      </c>
      <c r="E661" s="117" t="s">
        <v>285</v>
      </c>
      <c r="F661" s="202"/>
      <c r="G661" s="202"/>
      <c r="H661" s="203"/>
      <c r="I661" s="203"/>
      <c r="J661" s="203"/>
    </row>
    <row r="662" spans="1:10" ht="15" customHeight="1">
      <c r="A662" s="166">
        <v>17</v>
      </c>
      <c r="B662" s="166">
        <v>1</v>
      </c>
      <c r="C662" s="120"/>
      <c r="D662" s="135"/>
      <c r="E662" s="122" t="s">
        <v>349</v>
      </c>
      <c r="F662" s="138"/>
      <c r="G662" s="138"/>
      <c r="H662" s="132"/>
      <c r="I662" s="138"/>
      <c r="J662" s="132"/>
    </row>
    <row r="663" spans="1:10" ht="15" customHeight="1">
      <c r="A663" s="120">
        <v>17</v>
      </c>
      <c r="B663" s="120">
        <v>1</v>
      </c>
      <c r="C663" s="120">
        <v>4</v>
      </c>
      <c r="D663" s="135">
        <v>1204074</v>
      </c>
      <c r="E663" s="124" t="s">
        <v>350</v>
      </c>
      <c r="F663" s="132">
        <v>0</v>
      </c>
      <c r="G663" s="132"/>
      <c r="H663" s="132">
        <v>50000</v>
      </c>
      <c r="I663" s="132"/>
      <c r="J663" s="132">
        <v>50000</v>
      </c>
    </row>
    <row r="664" spans="1:10" ht="12.75" customHeight="1">
      <c r="A664" s="120">
        <v>17</v>
      </c>
      <c r="B664" s="120">
        <v>1</v>
      </c>
      <c r="C664" s="120">
        <v>4</v>
      </c>
      <c r="D664" s="135">
        <v>1204075</v>
      </c>
      <c r="E664" s="124" t="s">
        <v>351</v>
      </c>
      <c r="F664" s="132">
        <v>0</v>
      </c>
      <c r="G664" s="132"/>
      <c r="H664" s="132">
        <v>100000</v>
      </c>
      <c r="I664" s="132"/>
      <c r="J664" s="132">
        <v>100000</v>
      </c>
    </row>
    <row r="665" spans="1:10" ht="10.5" customHeight="1">
      <c r="A665" s="120"/>
      <c r="B665" s="120"/>
      <c r="C665" s="120"/>
      <c r="D665" s="58"/>
      <c r="E665" s="58"/>
      <c r="F665" s="132"/>
      <c r="G665" s="132"/>
      <c r="H665" s="132"/>
      <c r="I665" s="132"/>
      <c r="J665" s="132"/>
    </row>
    <row r="666" spans="1:10" ht="14.25" customHeight="1">
      <c r="A666" s="166">
        <v>21</v>
      </c>
      <c r="B666" s="166">
        <v>2</v>
      </c>
      <c r="C666" s="120"/>
      <c r="D666" s="134"/>
      <c r="E666" s="122" t="s">
        <v>655</v>
      </c>
      <c r="F666" s="138"/>
      <c r="G666" s="138"/>
      <c r="H666" s="132"/>
      <c r="I666" s="138"/>
      <c r="J666" s="132"/>
    </row>
    <row r="667" spans="1:10" ht="14.25" customHeight="1">
      <c r="A667" s="120">
        <v>21</v>
      </c>
      <c r="B667" s="120">
        <v>2</v>
      </c>
      <c r="C667" s="120">
        <v>2</v>
      </c>
      <c r="D667" s="135">
        <v>1204076</v>
      </c>
      <c r="E667" s="134" t="s">
        <v>352</v>
      </c>
      <c r="F667" s="132">
        <v>184315</v>
      </c>
      <c r="G667" s="132">
        <v>170690</v>
      </c>
      <c r="H667" s="132">
        <v>500000</v>
      </c>
      <c r="I667" s="132">
        <v>153675</v>
      </c>
      <c r="J667" s="132">
        <v>1000000</v>
      </c>
    </row>
    <row r="668" spans="1:10" ht="12" customHeight="1">
      <c r="A668" s="120">
        <v>21</v>
      </c>
      <c r="B668" s="120">
        <v>2</v>
      </c>
      <c r="C668" s="120">
        <v>2</v>
      </c>
      <c r="D668" s="135">
        <v>1204077</v>
      </c>
      <c r="E668" s="134" t="s">
        <v>353</v>
      </c>
      <c r="F668" s="132">
        <v>100000</v>
      </c>
      <c r="G668" s="132">
        <v>0</v>
      </c>
      <c r="H668" s="132">
        <v>150000</v>
      </c>
      <c r="I668" s="132">
        <v>41425</v>
      </c>
      <c r="J668" s="132">
        <v>0</v>
      </c>
    </row>
    <row r="669" spans="1:10" ht="14.25" customHeight="1">
      <c r="A669" s="120">
        <v>21</v>
      </c>
      <c r="B669" s="120">
        <v>2</v>
      </c>
      <c r="C669" s="120">
        <v>2</v>
      </c>
      <c r="D669" s="135">
        <v>1204078</v>
      </c>
      <c r="E669" s="124" t="s">
        <v>333</v>
      </c>
      <c r="F669" s="132">
        <v>3800</v>
      </c>
      <c r="G669" s="132">
        <v>0</v>
      </c>
      <c r="H669" s="132">
        <v>50000</v>
      </c>
      <c r="I669" s="132">
        <v>0</v>
      </c>
      <c r="J669" s="136">
        <v>500000</v>
      </c>
    </row>
    <row r="670" spans="1:10" ht="13.5" customHeight="1">
      <c r="A670" s="120">
        <v>21</v>
      </c>
      <c r="B670" s="120">
        <v>2</v>
      </c>
      <c r="C670" s="120">
        <v>2</v>
      </c>
      <c r="D670" s="135">
        <v>1204079</v>
      </c>
      <c r="E670" s="134" t="s">
        <v>354</v>
      </c>
      <c r="F670" s="132">
        <v>0</v>
      </c>
      <c r="G670" s="132">
        <v>0</v>
      </c>
      <c r="H670" s="136" t="s">
        <v>86</v>
      </c>
      <c r="I670" s="132">
        <v>0</v>
      </c>
      <c r="J670" s="136" t="s">
        <v>86</v>
      </c>
    </row>
    <row r="671" spans="1:10">
      <c r="A671" s="120">
        <v>21</v>
      </c>
      <c r="B671" s="120">
        <v>2</v>
      </c>
      <c r="C671" s="120">
        <v>2</v>
      </c>
      <c r="D671" s="135">
        <v>1204080</v>
      </c>
      <c r="E671" s="134" t="s">
        <v>339</v>
      </c>
      <c r="F671" s="132">
        <v>2560</v>
      </c>
      <c r="G671" s="132">
        <v>0</v>
      </c>
      <c r="H671" s="132">
        <v>50000</v>
      </c>
      <c r="I671" s="132">
        <v>0</v>
      </c>
      <c r="J671" s="136">
        <v>100000</v>
      </c>
    </row>
    <row r="672" spans="1:10" ht="9.75" customHeight="1">
      <c r="A672" s="120"/>
      <c r="B672" s="120"/>
      <c r="C672" s="120"/>
      <c r="D672" s="135"/>
      <c r="E672" s="185"/>
      <c r="F672" s="138"/>
      <c r="G672" s="138"/>
      <c r="H672" s="132"/>
      <c r="I672" s="138"/>
      <c r="J672" s="132"/>
    </row>
    <row r="673" spans="1:10" ht="13.5" customHeight="1">
      <c r="A673" s="166">
        <v>22</v>
      </c>
      <c r="B673" s="166">
        <v>1</v>
      </c>
      <c r="C673" s="120"/>
      <c r="D673" s="135"/>
      <c r="E673" s="122" t="s">
        <v>355</v>
      </c>
      <c r="F673" s="138"/>
      <c r="G673" s="138"/>
      <c r="H673" s="138"/>
      <c r="I673" s="138"/>
      <c r="J673" s="138"/>
    </row>
    <row r="674" spans="1:10" ht="14.25" customHeight="1">
      <c r="A674" s="120">
        <v>22</v>
      </c>
      <c r="B674" s="120">
        <v>1</v>
      </c>
      <c r="C674" s="120">
        <v>4</v>
      </c>
      <c r="D674" s="135">
        <v>1204081</v>
      </c>
      <c r="E674" s="134" t="s">
        <v>356</v>
      </c>
      <c r="F674" s="132">
        <v>0</v>
      </c>
      <c r="G674" s="132">
        <v>0</v>
      </c>
      <c r="H674" s="136" t="s">
        <v>86</v>
      </c>
      <c r="I674" s="132">
        <v>0</v>
      </c>
      <c r="J674" s="136">
        <v>0</v>
      </c>
    </row>
    <row r="675" spans="1:10" ht="15.75" customHeight="1">
      <c r="A675" s="120">
        <v>22</v>
      </c>
      <c r="B675" s="120">
        <v>1</v>
      </c>
      <c r="C675" s="120">
        <v>4</v>
      </c>
      <c r="D675" s="135">
        <v>1204082</v>
      </c>
      <c r="E675" s="134" t="s">
        <v>357</v>
      </c>
      <c r="F675" s="132">
        <v>0</v>
      </c>
      <c r="G675" s="132">
        <v>0</v>
      </c>
      <c r="H675" s="136" t="s">
        <v>86</v>
      </c>
      <c r="I675" s="132">
        <v>0</v>
      </c>
      <c r="J675" s="136">
        <v>0</v>
      </c>
    </row>
    <row r="676" spans="1:10" ht="9.75" customHeight="1">
      <c r="A676" s="120"/>
      <c r="B676" s="120"/>
      <c r="C676" s="120"/>
      <c r="D676" s="135"/>
      <c r="E676" s="134"/>
      <c r="F676" s="132"/>
      <c r="G676" s="132"/>
      <c r="H676" s="132"/>
      <c r="I676" s="132"/>
      <c r="J676" s="132"/>
    </row>
    <row r="677" spans="1:10" ht="14.25" customHeight="1">
      <c r="A677" s="166">
        <v>33</v>
      </c>
      <c r="B677" s="166">
        <v>1</v>
      </c>
      <c r="C677" s="120"/>
      <c r="D677" s="135"/>
      <c r="E677" s="122" t="s">
        <v>251</v>
      </c>
      <c r="F677" s="138"/>
      <c r="G677" s="138"/>
      <c r="H677" s="132"/>
      <c r="I677" s="138"/>
      <c r="J677" s="132"/>
    </row>
    <row r="678" spans="1:10" ht="13.5" customHeight="1">
      <c r="A678" s="120">
        <v>33</v>
      </c>
      <c r="B678" s="120">
        <v>1</v>
      </c>
      <c r="C678" s="120">
        <v>4</v>
      </c>
      <c r="D678" s="135">
        <v>1204083</v>
      </c>
      <c r="E678" s="134" t="s">
        <v>358</v>
      </c>
      <c r="F678" s="132">
        <v>0</v>
      </c>
      <c r="G678" s="132">
        <v>29988948</v>
      </c>
      <c r="H678" s="132">
        <v>50000000</v>
      </c>
      <c r="I678" s="132">
        <v>99687600</v>
      </c>
      <c r="J678" s="132">
        <v>201570000</v>
      </c>
    </row>
    <row r="679" spans="1:10" ht="12" customHeight="1">
      <c r="A679" s="120">
        <v>33</v>
      </c>
      <c r="B679" s="120">
        <v>1</v>
      </c>
      <c r="C679" s="120">
        <v>4</v>
      </c>
      <c r="D679" s="135">
        <v>1204084</v>
      </c>
      <c r="E679" s="134" t="s">
        <v>359</v>
      </c>
      <c r="F679" s="132">
        <v>0</v>
      </c>
      <c r="G679" s="132">
        <v>0</v>
      </c>
      <c r="H679" s="136" t="s">
        <v>86</v>
      </c>
      <c r="I679" s="132">
        <v>0</v>
      </c>
      <c r="J679" s="136" t="s">
        <v>457</v>
      </c>
    </row>
    <row r="680" spans="1:10" ht="12.75" customHeight="1">
      <c r="A680" s="120">
        <v>33</v>
      </c>
      <c r="B680" s="120">
        <v>1</v>
      </c>
      <c r="C680" s="120">
        <v>4</v>
      </c>
      <c r="D680" s="135">
        <v>1204085</v>
      </c>
      <c r="E680" s="124" t="s">
        <v>360</v>
      </c>
      <c r="F680" s="132">
        <v>0</v>
      </c>
      <c r="G680" s="132">
        <v>0</v>
      </c>
      <c r="H680" s="136" t="s">
        <v>86</v>
      </c>
      <c r="I680" s="132">
        <v>0</v>
      </c>
      <c r="J680" s="136" t="s">
        <v>457</v>
      </c>
    </row>
    <row r="681" spans="1:10" ht="12.75" customHeight="1">
      <c r="A681" s="120">
        <v>33</v>
      </c>
      <c r="B681" s="120">
        <v>1</v>
      </c>
      <c r="C681" s="120">
        <v>4</v>
      </c>
      <c r="D681" s="135">
        <v>1204086</v>
      </c>
      <c r="E681" s="134" t="s">
        <v>361</v>
      </c>
      <c r="F681" s="132">
        <v>0</v>
      </c>
      <c r="G681" s="132">
        <v>0</v>
      </c>
      <c r="H681" s="136" t="s">
        <v>86</v>
      </c>
      <c r="I681" s="132">
        <v>0</v>
      </c>
      <c r="J681" s="136" t="s">
        <v>457</v>
      </c>
    </row>
    <row r="682" spans="1:10" ht="12.75" customHeight="1">
      <c r="A682" s="120">
        <v>33</v>
      </c>
      <c r="B682" s="120">
        <v>1</v>
      </c>
      <c r="C682" s="120">
        <v>4</v>
      </c>
      <c r="D682" s="135">
        <v>1204087</v>
      </c>
      <c r="E682" s="134" t="s">
        <v>362</v>
      </c>
      <c r="F682" s="132">
        <v>0</v>
      </c>
      <c r="G682" s="132">
        <v>0</v>
      </c>
      <c r="H682" s="136" t="s">
        <v>86</v>
      </c>
      <c r="I682" s="132">
        <v>60000</v>
      </c>
      <c r="J682" s="136">
        <v>100000</v>
      </c>
    </row>
    <row r="683" spans="1:10" ht="14.25" customHeight="1">
      <c r="A683" s="120">
        <v>33</v>
      </c>
      <c r="B683" s="120">
        <v>1</v>
      </c>
      <c r="C683" s="120">
        <v>4</v>
      </c>
      <c r="D683" s="135">
        <v>1204088</v>
      </c>
      <c r="E683" s="134" t="s">
        <v>363</v>
      </c>
      <c r="F683" s="132">
        <v>2000000</v>
      </c>
      <c r="G683" s="132">
        <v>0</v>
      </c>
      <c r="H683" s="136" t="s">
        <v>86</v>
      </c>
      <c r="I683" s="132">
        <v>110000</v>
      </c>
      <c r="J683" s="136">
        <v>3000000</v>
      </c>
    </row>
    <row r="684" spans="1:10" ht="9" customHeight="1">
      <c r="A684" s="120"/>
      <c r="B684" s="120"/>
      <c r="C684" s="120"/>
      <c r="D684" s="135"/>
      <c r="E684" s="134"/>
      <c r="F684" s="132"/>
      <c r="G684" s="132"/>
      <c r="H684" s="212"/>
      <c r="I684" s="132"/>
      <c r="J684" s="212"/>
    </row>
    <row r="685" spans="1:10" ht="12.75" customHeight="1">
      <c r="A685" s="166">
        <v>39</v>
      </c>
      <c r="B685" s="166">
        <v>1</v>
      </c>
      <c r="C685" s="120"/>
      <c r="D685" s="135"/>
      <c r="E685" s="122" t="s">
        <v>364</v>
      </c>
      <c r="F685" s="138"/>
      <c r="G685" s="138"/>
      <c r="H685" s="136"/>
      <c r="I685" s="138"/>
      <c r="J685" s="136"/>
    </row>
    <row r="686" spans="1:10" ht="13.5" customHeight="1">
      <c r="A686" s="120">
        <v>39</v>
      </c>
      <c r="B686" s="120">
        <v>1</v>
      </c>
      <c r="C686" s="120">
        <v>4</v>
      </c>
      <c r="D686" s="135">
        <v>1204089</v>
      </c>
      <c r="E686" s="124" t="s">
        <v>333</v>
      </c>
      <c r="F686" s="132">
        <v>0</v>
      </c>
      <c r="G686" s="132">
        <v>0</v>
      </c>
      <c r="H686" s="136" t="s">
        <v>86</v>
      </c>
      <c r="I686" s="132">
        <v>0</v>
      </c>
      <c r="J686" s="136">
        <v>0</v>
      </c>
    </row>
    <row r="687" spans="1:10" ht="9" customHeight="1">
      <c r="A687" s="120"/>
      <c r="B687" s="120"/>
      <c r="C687" s="120"/>
      <c r="D687" s="135"/>
      <c r="E687" s="134"/>
      <c r="F687" s="132"/>
      <c r="G687" s="132"/>
      <c r="H687" s="136"/>
      <c r="I687" s="132"/>
      <c r="J687" s="136"/>
    </row>
    <row r="688" spans="1:10" ht="15" customHeight="1">
      <c r="A688" s="166">
        <v>42</v>
      </c>
      <c r="B688" s="166">
        <v>1</v>
      </c>
      <c r="C688" s="120"/>
      <c r="D688" s="135"/>
      <c r="E688" s="122" t="s">
        <v>365</v>
      </c>
      <c r="F688" s="138"/>
      <c r="G688" s="138"/>
      <c r="H688" s="136"/>
      <c r="I688" s="138"/>
      <c r="J688" s="136"/>
    </row>
    <row r="689" spans="1:10" ht="12" customHeight="1">
      <c r="A689" s="120">
        <v>42</v>
      </c>
      <c r="B689" s="120">
        <v>1</v>
      </c>
      <c r="C689" s="120">
        <v>4</v>
      </c>
      <c r="D689" s="135">
        <v>1204090</v>
      </c>
      <c r="E689" s="124" t="s">
        <v>366</v>
      </c>
      <c r="F689" s="132">
        <v>0</v>
      </c>
      <c r="G689" s="132">
        <v>0</v>
      </c>
      <c r="H689" s="136" t="s">
        <v>86</v>
      </c>
      <c r="I689" s="132">
        <v>0</v>
      </c>
      <c r="J689" s="136" t="s">
        <v>86</v>
      </c>
    </row>
    <row r="690" spans="1:10" ht="10.5" customHeight="1">
      <c r="A690" s="120"/>
      <c r="B690" s="120"/>
      <c r="C690" s="120"/>
      <c r="D690" s="135"/>
      <c r="E690" s="134"/>
      <c r="F690" s="132"/>
      <c r="G690" s="132"/>
      <c r="H690" s="136"/>
      <c r="I690" s="132"/>
      <c r="J690" s="136"/>
    </row>
    <row r="691" spans="1:10" ht="12" customHeight="1">
      <c r="A691" s="166">
        <v>38</v>
      </c>
      <c r="B691" s="166">
        <v>1</v>
      </c>
      <c r="C691" s="120"/>
      <c r="D691" s="135"/>
      <c r="E691" s="122" t="s">
        <v>226</v>
      </c>
      <c r="F691" s="138"/>
      <c r="G691" s="138"/>
      <c r="H691" s="181"/>
      <c r="I691" s="138"/>
      <c r="J691" s="181"/>
    </row>
    <row r="692" spans="1:10" ht="15" customHeight="1">
      <c r="A692" s="120">
        <v>38</v>
      </c>
      <c r="B692" s="120">
        <v>1</v>
      </c>
      <c r="C692" s="120">
        <v>4</v>
      </c>
      <c r="D692" s="135">
        <v>1204091</v>
      </c>
      <c r="E692" s="124" t="s">
        <v>333</v>
      </c>
      <c r="F692" s="132">
        <v>0</v>
      </c>
      <c r="G692" s="132">
        <v>0</v>
      </c>
      <c r="H692" s="136" t="s">
        <v>86</v>
      </c>
      <c r="I692" s="132">
        <v>0</v>
      </c>
      <c r="J692" s="136">
        <v>0</v>
      </c>
    </row>
    <row r="693" spans="1:10" ht="8.25" customHeight="1">
      <c r="A693" s="120"/>
      <c r="B693" s="120"/>
      <c r="C693" s="120"/>
      <c r="D693" s="135"/>
      <c r="E693" s="124"/>
      <c r="F693" s="132"/>
      <c r="G693" s="132"/>
      <c r="H693" s="132"/>
      <c r="I693" s="132"/>
      <c r="J693" s="132"/>
    </row>
    <row r="694" spans="1:10" ht="12" customHeight="1">
      <c r="A694" s="166">
        <v>48</v>
      </c>
      <c r="B694" s="166">
        <v>1</v>
      </c>
      <c r="C694" s="120"/>
      <c r="D694" s="135"/>
      <c r="E694" s="122" t="s">
        <v>252</v>
      </c>
      <c r="F694" s="132"/>
      <c r="G694" s="132"/>
      <c r="H694" s="132"/>
      <c r="I694" s="132"/>
      <c r="J694" s="132"/>
    </row>
    <row r="695" spans="1:10">
      <c r="A695" s="120">
        <v>48</v>
      </c>
      <c r="B695" s="120">
        <v>1</v>
      </c>
      <c r="C695" s="120">
        <v>4</v>
      </c>
      <c r="D695" s="135">
        <v>1204092</v>
      </c>
      <c r="E695" s="124" t="s">
        <v>367</v>
      </c>
      <c r="F695" s="132">
        <v>0</v>
      </c>
      <c r="G695" s="132">
        <v>0</v>
      </c>
      <c r="H695" s="136" t="s">
        <v>86</v>
      </c>
      <c r="I695" s="132">
        <v>0</v>
      </c>
      <c r="J695" s="136">
        <v>0</v>
      </c>
    </row>
    <row r="696" spans="1:10" ht="9" customHeight="1">
      <c r="A696" s="120"/>
      <c r="B696" s="120"/>
      <c r="C696" s="120"/>
      <c r="D696" s="135"/>
      <c r="E696" s="124"/>
      <c r="F696" s="132"/>
      <c r="G696" s="132"/>
      <c r="H696" s="136"/>
      <c r="I696" s="132"/>
      <c r="J696" s="136"/>
    </row>
    <row r="697" spans="1:10">
      <c r="A697" s="120">
        <v>46</v>
      </c>
      <c r="B697" s="120">
        <v>1</v>
      </c>
      <c r="C697" s="120"/>
      <c r="D697" s="135"/>
      <c r="E697" s="122" t="s">
        <v>509</v>
      </c>
      <c r="F697" s="132"/>
      <c r="G697" s="132"/>
      <c r="H697" s="136"/>
      <c r="I697" s="132"/>
      <c r="J697" s="136"/>
    </row>
    <row r="698" spans="1:10" ht="13.5" thickBot="1">
      <c r="A698" s="142">
        <v>46</v>
      </c>
      <c r="B698" s="142">
        <v>1</v>
      </c>
      <c r="C698" s="142">
        <v>4</v>
      </c>
      <c r="D698" s="143">
        <v>1204093</v>
      </c>
      <c r="E698" s="144" t="s">
        <v>510</v>
      </c>
      <c r="F698" s="146">
        <v>0</v>
      </c>
      <c r="G698" s="146">
        <v>18500000</v>
      </c>
      <c r="H698" s="280">
        <v>0</v>
      </c>
      <c r="I698" s="146">
        <v>0</v>
      </c>
      <c r="J698" s="280">
        <v>20000000</v>
      </c>
    </row>
    <row r="699" spans="1:10" ht="13.5" thickBot="1">
      <c r="A699" s="282"/>
      <c r="B699" s="283"/>
      <c r="C699" s="283"/>
      <c r="D699" s="284"/>
      <c r="E699" s="213" t="s">
        <v>6</v>
      </c>
      <c r="F699" s="207">
        <f>SUM(F548:F695)</f>
        <v>52837307</v>
      </c>
      <c r="G699" s="207">
        <f>SUM(G548:G698)</f>
        <v>141617119</v>
      </c>
      <c r="H699" s="207">
        <f>SUM(H548:H695)</f>
        <v>164184040</v>
      </c>
      <c r="I699" s="207">
        <f>SUM(I548:I698)</f>
        <v>224359363</v>
      </c>
      <c r="J699" s="207">
        <f>SUM(J548:J698)</f>
        <v>421985000</v>
      </c>
    </row>
    <row r="700" spans="1:10" ht="18.75" thickBot="1">
      <c r="B700" s="155"/>
      <c r="C700" s="155"/>
      <c r="D700" s="156" t="s">
        <v>50</v>
      </c>
      <c r="E700" s="103" t="s">
        <v>368</v>
      </c>
      <c r="F700" s="218"/>
      <c r="G700" s="218"/>
      <c r="H700" s="217"/>
      <c r="I700" s="217"/>
      <c r="J700" s="217"/>
    </row>
    <row r="701" spans="1:10" ht="13.5" customHeight="1" thickBot="1">
      <c r="A701" s="1593" t="s">
        <v>67</v>
      </c>
      <c r="B701" s="1594"/>
      <c r="C701" s="1595"/>
      <c r="D701" s="1596" t="s">
        <v>68</v>
      </c>
      <c r="E701" s="1590" t="s">
        <v>69</v>
      </c>
      <c r="F701" s="1596" t="s">
        <v>70</v>
      </c>
      <c r="G701" s="1596" t="s">
        <v>70</v>
      </c>
      <c r="H701" s="1590" t="s">
        <v>71</v>
      </c>
      <c r="I701" s="1600" t="s">
        <v>428</v>
      </c>
      <c r="J701" s="1590" t="s">
        <v>72</v>
      </c>
    </row>
    <row r="702" spans="1:10" ht="24" customHeight="1" thickBot="1">
      <c r="A702" s="197" t="s">
        <v>73</v>
      </c>
      <c r="B702" s="105" t="s">
        <v>74</v>
      </c>
      <c r="C702" s="158" t="s">
        <v>75</v>
      </c>
      <c r="D702" s="1597"/>
      <c r="E702" s="1591"/>
      <c r="F702" s="1597"/>
      <c r="G702" s="1597"/>
      <c r="H702" s="1591"/>
      <c r="I702" s="1601"/>
      <c r="J702" s="1591"/>
    </row>
    <row r="703" spans="1:10" ht="12.75" customHeight="1" thickBot="1">
      <c r="A703" s="219"/>
      <c r="B703" s="220" t="s">
        <v>73</v>
      </c>
      <c r="C703" s="221" t="s">
        <v>369</v>
      </c>
      <c r="D703" s="1599"/>
      <c r="E703" s="1591"/>
      <c r="F703" s="1599"/>
      <c r="G703" s="1599"/>
      <c r="H703" s="1591"/>
      <c r="I703" s="1602"/>
      <c r="J703" s="1591"/>
    </row>
    <row r="704" spans="1:10" ht="14.25" customHeight="1" thickBot="1">
      <c r="A704" s="109" t="s">
        <v>76</v>
      </c>
      <c r="B704" s="110" t="s">
        <v>76</v>
      </c>
      <c r="C704" s="111" t="s">
        <v>77</v>
      </c>
      <c r="D704" s="112" t="s">
        <v>78</v>
      </c>
      <c r="E704" s="111"/>
      <c r="F704" s="113" t="s">
        <v>79</v>
      </c>
      <c r="G704" s="114" t="s">
        <v>80</v>
      </c>
      <c r="H704" s="113" t="s">
        <v>81</v>
      </c>
      <c r="I704" s="114" t="s">
        <v>81</v>
      </c>
      <c r="J704" s="113" t="s">
        <v>427</v>
      </c>
    </row>
    <row r="705" spans="1:10" ht="32.25" customHeight="1">
      <c r="A705" s="115"/>
      <c r="B705" s="115"/>
      <c r="C705" s="115"/>
      <c r="D705" s="115" t="s">
        <v>50</v>
      </c>
      <c r="E705" s="117" t="s">
        <v>368</v>
      </c>
      <c r="F705" s="202"/>
      <c r="G705" s="202"/>
      <c r="H705" s="203"/>
      <c r="I705" s="203"/>
      <c r="J705" s="203"/>
    </row>
    <row r="706" spans="1:10" ht="15" customHeight="1">
      <c r="A706" s="166">
        <v>23</v>
      </c>
      <c r="B706" s="166">
        <v>1</v>
      </c>
      <c r="C706" s="120"/>
      <c r="D706" s="135"/>
      <c r="E706" s="122" t="s">
        <v>200</v>
      </c>
      <c r="F706" s="204"/>
      <c r="G706" s="204"/>
      <c r="H706" s="205"/>
      <c r="I706" s="205"/>
      <c r="J706" s="205"/>
    </row>
    <row r="707" spans="1:10" ht="12.75" customHeight="1">
      <c r="A707" s="120">
        <v>23</v>
      </c>
      <c r="B707" s="120">
        <v>1</v>
      </c>
      <c r="C707" s="120">
        <v>4</v>
      </c>
      <c r="D707" s="135">
        <v>1205001</v>
      </c>
      <c r="E707" s="134" t="s">
        <v>370</v>
      </c>
      <c r="F707" s="132">
        <v>4691135</v>
      </c>
      <c r="G707" s="132">
        <v>5451685</v>
      </c>
      <c r="H707" s="132">
        <v>20000000</v>
      </c>
      <c r="I707" s="132">
        <v>15651315</v>
      </c>
      <c r="J707" s="132">
        <v>30000000</v>
      </c>
    </row>
    <row r="708" spans="1:10" ht="13.5" customHeight="1">
      <c r="A708" s="120">
        <v>23</v>
      </c>
      <c r="B708" s="120">
        <v>1</v>
      </c>
      <c r="C708" s="120">
        <v>4</v>
      </c>
      <c r="D708" s="135">
        <v>1205002</v>
      </c>
      <c r="E708" s="134" t="s">
        <v>371</v>
      </c>
      <c r="F708" s="132">
        <v>50055321</v>
      </c>
      <c r="G708" s="132">
        <v>9355537</v>
      </c>
      <c r="H708" s="132">
        <v>50000000</v>
      </c>
      <c r="I708" s="132">
        <v>23714366</v>
      </c>
      <c r="J708" s="132">
        <v>50000000</v>
      </c>
    </row>
    <row r="709" spans="1:10" ht="12.75" customHeight="1">
      <c r="A709" s="120">
        <v>23</v>
      </c>
      <c r="B709" s="120">
        <v>1</v>
      </c>
      <c r="C709" s="120">
        <v>4</v>
      </c>
      <c r="D709" s="135">
        <v>1205003</v>
      </c>
      <c r="E709" s="134" t="s">
        <v>372</v>
      </c>
      <c r="F709" s="132">
        <v>1172241</v>
      </c>
      <c r="G709" s="132">
        <v>1102539</v>
      </c>
      <c r="H709" s="132">
        <v>5000000</v>
      </c>
      <c r="I709" s="132">
        <v>2244915</v>
      </c>
      <c r="J709" s="132">
        <v>5000000</v>
      </c>
    </row>
    <row r="710" spans="1:10" ht="13.5" customHeight="1">
      <c r="A710" s="120">
        <v>23</v>
      </c>
      <c r="B710" s="120">
        <v>1</v>
      </c>
      <c r="C710" s="120">
        <v>4</v>
      </c>
      <c r="D710" s="135">
        <v>1205004</v>
      </c>
      <c r="E710" s="124" t="s">
        <v>373</v>
      </c>
      <c r="F710" s="132">
        <v>101798972</v>
      </c>
      <c r="G710" s="132">
        <v>131308035</v>
      </c>
      <c r="H710" s="132">
        <v>150000000</v>
      </c>
      <c r="I710" s="132">
        <v>137187437</v>
      </c>
      <c r="J710" s="132">
        <v>150000000</v>
      </c>
    </row>
    <row r="711" spans="1:10" ht="15" customHeight="1">
      <c r="A711" s="120">
        <v>23</v>
      </c>
      <c r="B711" s="120">
        <v>1</v>
      </c>
      <c r="C711" s="120">
        <v>4</v>
      </c>
      <c r="D711" s="135">
        <v>1205005</v>
      </c>
      <c r="E711" s="124" t="s">
        <v>374</v>
      </c>
      <c r="F711" s="132">
        <v>138100100</v>
      </c>
      <c r="G711" s="132">
        <v>133257495</v>
      </c>
      <c r="H711" s="132">
        <v>200000000</v>
      </c>
      <c r="I711" s="132">
        <v>122699791</v>
      </c>
      <c r="J711" s="132">
        <v>400000000</v>
      </c>
    </row>
    <row r="712" spans="1:10" ht="13.5" customHeight="1">
      <c r="A712" s="120"/>
      <c r="B712" s="120"/>
      <c r="C712" s="120"/>
      <c r="D712" s="135"/>
      <c r="E712" s="134"/>
      <c r="F712" s="132"/>
      <c r="G712" s="132"/>
      <c r="H712" s="132"/>
      <c r="I712" s="132"/>
      <c r="J712" s="132"/>
    </row>
    <row r="713" spans="1:10" ht="12.75" customHeight="1">
      <c r="A713" s="166">
        <v>12</v>
      </c>
      <c r="B713" s="166">
        <v>1</v>
      </c>
      <c r="C713" s="120"/>
      <c r="D713" s="135"/>
      <c r="E713" s="122" t="s">
        <v>104</v>
      </c>
      <c r="F713" s="138"/>
      <c r="G713" s="138"/>
      <c r="H713" s="138"/>
      <c r="I713" s="138"/>
      <c r="J713" s="138"/>
    </row>
    <row r="714" spans="1:10" ht="15.75" customHeight="1">
      <c r="A714" s="120">
        <v>12</v>
      </c>
      <c r="B714" s="120">
        <v>1</v>
      </c>
      <c r="C714" s="120">
        <v>3</v>
      </c>
      <c r="D714" s="135">
        <v>1205006</v>
      </c>
      <c r="E714" s="134" t="s">
        <v>375</v>
      </c>
      <c r="F714" s="132">
        <v>60000</v>
      </c>
      <c r="G714" s="132">
        <v>110000</v>
      </c>
      <c r="H714" s="132">
        <v>120000</v>
      </c>
      <c r="I714" s="132">
        <v>80000</v>
      </c>
      <c r="J714" s="132">
        <v>150000</v>
      </c>
    </row>
    <row r="715" spans="1:10" ht="11.25" customHeight="1">
      <c r="A715" s="120"/>
      <c r="B715" s="120"/>
      <c r="C715" s="120"/>
      <c r="D715" s="135"/>
      <c r="E715" s="134"/>
      <c r="F715" s="138"/>
      <c r="G715" s="138"/>
      <c r="H715" s="138"/>
      <c r="I715" s="132"/>
      <c r="J715" s="138"/>
    </row>
    <row r="716" spans="1:10" ht="16.5" customHeight="1">
      <c r="A716" s="166">
        <v>29</v>
      </c>
      <c r="B716" s="166">
        <v>1</v>
      </c>
      <c r="C716" s="120"/>
      <c r="D716" s="135"/>
      <c r="E716" s="122" t="s">
        <v>286</v>
      </c>
      <c r="F716" s="138"/>
      <c r="G716" s="138"/>
      <c r="H716" s="138"/>
      <c r="I716" s="138"/>
      <c r="J716" s="138"/>
    </row>
    <row r="717" spans="1:10" ht="12.75" customHeight="1">
      <c r="A717" s="120">
        <v>29</v>
      </c>
      <c r="B717" s="120">
        <v>1</v>
      </c>
      <c r="C717" s="120">
        <v>4</v>
      </c>
      <c r="D717" s="135">
        <v>1205007</v>
      </c>
      <c r="E717" s="134" t="s">
        <v>376</v>
      </c>
      <c r="F717" s="132">
        <v>2045740</v>
      </c>
      <c r="G717" s="132">
        <v>1318500</v>
      </c>
      <c r="H717" s="132">
        <v>1500000</v>
      </c>
      <c r="I717" s="132">
        <v>1209100</v>
      </c>
      <c r="J717" s="132">
        <v>2500000</v>
      </c>
    </row>
    <row r="718" spans="1:10" ht="13.5" customHeight="1">
      <c r="A718" s="120">
        <v>29</v>
      </c>
      <c r="B718" s="120">
        <v>1</v>
      </c>
      <c r="C718" s="120">
        <v>4</v>
      </c>
      <c r="D718" s="135">
        <v>1205008</v>
      </c>
      <c r="E718" s="134" t="s">
        <v>442</v>
      </c>
      <c r="F718" s="132">
        <v>389000</v>
      </c>
      <c r="G718" s="132">
        <v>443200</v>
      </c>
      <c r="H718" s="132">
        <v>400000</v>
      </c>
      <c r="I718" s="132">
        <v>358000</v>
      </c>
      <c r="J718" s="132">
        <v>500000</v>
      </c>
    </row>
    <row r="719" spans="1:10" ht="24.75" customHeight="1">
      <c r="A719" s="120">
        <v>29</v>
      </c>
      <c r="B719" s="120">
        <v>1</v>
      </c>
      <c r="C719" s="120">
        <v>4</v>
      </c>
      <c r="D719" s="135">
        <v>1205009</v>
      </c>
      <c r="E719" s="134" t="s">
        <v>377</v>
      </c>
      <c r="F719" s="132">
        <v>36000</v>
      </c>
      <c r="G719" s="132">
        <v>0</v>
      </c>
      <c r="H719" s="132">
        <v>72000</v>
      </c>
      <c r="I719" s="132">
        <v>0</v>
      </c>
      <c r="J719" s="132">
        <v>72000</v>
      </c>
    </row>
    <row r="720" spans="1:10" ht="11.25" customHeight="1">
      <c r="A720" s="120"/>
      <c r="B720" s="120"/>
      <c r="C720" s="120"/>
      <c r="D720" s="135"/>
      <c r="E720" s="134"/>
      <c r="F720" s="132"/>
      <c r="G720" s="132"/>
      <c r="H720" s="132"/>
      <c r="I720" s="132"/>
      <c r="J720" s="132"/>
    </row>
    <row r="721" spans="1:10" ht="16.5" customHeight="1">
      <c r="A721" s="166">
        <v>42</v>
      </c>
      <c r="B721" s="166">
        <v>1</v>
      </c>
      <c r="C721" s="120"/>
      <c r="D721" s="135"/>
      <c r="E721" s="122" t="s">
        <v>365</v>
      </c>
      <c r="F721" s="138"/>
      <c r="G721" s="138"/>
      <c r="H721" s="138"/>
      <c r="I721" s="138"/>
      <c r="J721" s="138"/>
    </row>
    <row r="722" spans="1:10" ht="12" customHeight="1">
      <c r="A722" s="120">
        <v>42</v>
      </c>
      <c r="B722" s="120">
        <v>1</v>
      </c>
      <c r="C722" s="120">
        <v>4</v>
      </c>
      <c r="D722" s="135">
        <v>1205010</v>
      </c>
      <c r="E722" s="124" t="s">
        <v>378</v>
      </c>
      <c r="F722" s="132">
        <v>0</v>
      </c>
      <c r="G722" s="132"/>
      <c r="H722" s="136" t="s">
        <v>86</v>
      </c>
      <c r="I722" s="132"/>
      <c r="J722" s="136"/>
    </row>
    <row r="723" spans="1:10" ht="13.5" customHeight="1">
      <c r="A723" s="120"/>
      <c r="B723" s="120"/>
      <c r="C723" s="120"/>
      <c r="D723" s="135"/>
      <c r="E723" s="124"/>
      <c r="F723" s="132"/>
      <c r="G723" s="132"/>
      <c r="H723" s="132"/>
      <c r="I723" s="132"/>
      <c r="J723" s="132"/>
    </row>
    <row r="724" spans="1:10" ht="15.75" customHeight="1">
      <c r="A724" s="166">
        <v>14</v>
      </c>
      <c r="B724" s="166">
        <v>1</v>
      </c>
      <c r="C724" s="120"/>
      <c r="D724" s="135"/>
      <c r="E724" s="122" t="s">
        <v>379</v>
      </c>
      <c r="F724" s="138"/>
      <c r="G724" s="138"/>
      <c r="H724" s="138"/>
      <c r="I724" s="138"/>
      <c r="J724" s="138"/>
    </row>
    <row r="725" spans="1:10" ht="13.5" customHeight="1">
      <c r="A725" s="120">
        <v>14</v>
      </c>
      <c r="B725" s="120">
        <v>1</v>
      </c>
      <c r="C725" s="120">
        <v>3</v>
      </c>
      <c r="D725" s="135">
        <v>1205011</v>
      </c>
      <c r="E725" s="124" t="s">
        <v>380</v>
      </c>
      <c r="F725" s="132">
        <v>0</v>
      </c>
      <c r="G725" s="132">
        <v>154000</v>
      </c>
      <c r="H725" s="132">
        <v>50000</v>
      </c>
      <c r="I725" s="132">
        <v>22000</v>
      </c>
      <c r="J725" s="132">
        <v>100000</v>
      </c>
    </row>
    <row r="726" spans="1:10" ht="15.75" customHeight="1">
      <c r="A726" s="120">
        <v>14</v>
      </c>
      <c r="B726" s="120">
        <v>1</v>
      </c>
      <c r="C726" s="120">
        <v>3</v>
      </c>
      <c r="D726" s="135">
        <v>1205012</v>
      </c>
      <c r="E726" s="134" t="s">
        <v>381</v>
      </c>
      <c r="F726" s="132">
        <v>63959</v>
      </c>
      <c r="G726" s="132">
        <v>2579387</v>
      </c>
      <c r="H726" s="132">
        <v>10000</v>
      </c>
      <c r="I726" s="132">
        <v>143800</v>
      </c>
      <c r="J726" s="132">
        <v>20000000</v>
      </c>
    </row>
    <row r="727" spans="1:10" ht="12.75" customHeight="1">
      <c r="A727" s="120"/>
      <c r="B727" s="120"/>
      <c r="C727" s="120"/>
      <c r="D727" s="135"/>
      <c r="E727" s="134"/>
      <c r="F727" s="132"/>
      <c r="G727" s="132"/>
      <c r="H727" s="132"/>
      <c r="I727" s="132"/>
      <c r="J727" s="132"/>
    </row>
    <row r="728" spans="1:10" ht="15" customHeight="1">
      <c r="A728" s="166">
        <v>33</v>
      </c>
      <c r="B728" s="166">
        <v>1</v>
      </c>
      <c r="C728" s="120"/>
      <c r="D728" s="135"/>
      <c r="E728" s="122" t="s">
        <v>251</v>
      </c>
      <c r="F728" s="138"/>
      <c r="G728" s="138"/>
      <c r="H728" s="138"/>
      <c r="I728" s="138"/>
      <c r="J728" s="138"/>
    </row>
    <row r="729" spans="1:10" ht="15" customHeight="1">
      <c r="A729" s="120">
        <v>33</v>
      </c>
      <c r="B729" s="120">
        <v>1</v>
      </c>
      <c r="C729" s="120">
        <v>4</v>
      </c>
      <c r="D729" s="135">
        <v>1205013</v>
      </c>
      <c r="E729" s="124" t="s">
        <v>382</v>
      </c>
      <c r="F729" s="132">
        <v>10000</v>
      </c>
      <c r="G729" s="132"/>
      <c r="H729" s="132">
        <v>20000</v>
      </c>
      <c r="I729" s="132"/>
      <c r="J729" s="132">
        <v>100000</v>
      </c>
    </row>
    <row r="730" spans="1:10" ht="16.5" customHeight="1">
      <c r="A730" s="120"/>
      <c r="B730" s="120"/>
      <c r="C730" s="120"/>
      <c r="D730" s="135"/>
      <c r="E730" s="134"/>
      <c r="F730" s="132"/>
      <c r="G730" s="132"/>
      <c r="H730" s="132"/>
      <c r="I730" s="132"/>
      <c r="J730" s="132"/>
    </row>
    <row r="731" spans="1:10" ht="14.25" customHeight="1">
      <c r="A731" s="166">
        <v>31</v>
      </c>
      <c r="B731" s="166">
        <v>1</v>
      </c>
      <c r="C731" s="120"/>
      <c r="D731" s="135"/>
      <c r="E731" s="122" t="s">
        <v>99</v>
      </c>
      <c r="F731" s="138"/>
      <c r="G731" s="138"/>
      <c r="H731" s="132"/>
      <c r="I731" s="132"/>
      <c r="J731" s="132"/>
    </row>
    <row r="732" spans="1:10" ht="12" customHeight="1">
      <c r="A732" s="120">
        <v>31</v>
      </c>
      <c r="B732" s="120">
        <v>1</v>
      </c>
      <c r="C732" s="120">
        <v>4</v>
      </c>
      <c r="D732" s="135">
        <v>1205014</v>
      </c>
      <c r="E732" s="124" t="s">
        <v>383</v>
      </c>
      <c r="F732" s="132">
        <v>0</v>
      </c>
      <c r="G732" s="132">
        <v>0</v>
      </c>
      <c r="H732" s="136" t="s">
        <v>86</v>
      </c>
      <c r="I732" s="132">
        <v>0</v>
      </c>
      <c r="J732" s="136">
        <v>0</v>
      </c>
    </row>
    <row r="733" spans="1:10" ht="13.5" customHeight="1">
      <c r="A733" s="120">
        <v>31</v>
      </c>
      <c r="B733" s="120">
        <v>1</v>
      </c>
      <c r="C733" s="120">
        <v>4</v>
      </c>
      <c r="D733" s="135">
        <v>1205015</v>
      </c>
      <c r="E733" s="124" t="s">
        <v>384</v>
      </c>
      <c r="F733" s="132">
        <v>0</v>
      </c>
      <c r="G733" s="132">
        <v>0</v>
      </c>
      <c r="H733" s="136" t="s">
        <v>86</v>
      </c>
      <c r="I733" s="132">
        <v>0</v>
      </c>
      <c r="J733" s="136">
        <v>500000</v>
      </c>
    </row>
    <row r="734" spans="1:10" ht="15" customHeight="1">
      <c r="A734" s="120">
        <v>31</v>
      </c>
      <c r="B734" s="120">
        <v>1</v>
      </c>
      <c r="C734" s="120">
        <v>4</v>
      </c>
      <c r="D734" s="135">
        <v>1205016</v>
      </c>
      <c r="E734" s="124" t="s">
        <v>385</v>
      </c>
      <c r="F734" s="132">
        <v>0</v>
      </c>
      <c r="G734" s="132">
        <v>0</v>
      </c>
      <c r="H734" s="136" t="s">
        <v>86</v>
      </c>
      <c r="I734" s="132">
        <v>0</v>
      </c>
      <c r="J734" s="136">
        <v>0</v>
      </c>
    </row>
    <row r="735" spans="1:10" ht="13.5" thickBot="1">
      <c r="A735" s="120">
        <v>31</v>
      </c>
      <c r="B735" s="120">
        <v>1</v>
      </c>
      <c r="C735" s="120">
        <v>4</v>
      </c>
      <c r="D735" s="135">
        <v>1205017</v>
      </c>
      <c r="E735" s="124" t="s">
        <v>386</v>
      </c>
      <c r="F735" s="132">
        <v>4000000</v>
      </c>
      <c r="G735" s="132">
        <v>5000000</v>
      </c>
      <c r="H735" s="132">
        <v>6000000</v>
      </c>
      <c r="I735" s="132">
        <v>7733500</v>
      </c>
      <c r="J735" s="132">
        <v>20000000</v>
      </c>
    </row>
    <row r="736" spans="1:10" ht="13.5" customHeight="1" thickBot="1">
      <c r="A736" s="1593" t="s">
        <v>67</v>
      </c>
      <c r="B736" s="1594"/>
      <c r="C736" s="1595"/>
      <c r="D736" s="1596" t="s">
        <v>68</v>
      </c>
      <c r="E736" s="1590" t="s">
        <v>69</v>
      </c>
      <c r="F736" s="1596" t="s">
        <v>70</v>
      </c>
      <c r="G736" s="1596" t="s">
        <v>70</v>
      </c>
      <c r="H736" s="1590" t="s">
        <v>71</v>
      </c>
      <c r="I736" s="1600" t="s">
        <v>428</v>
      </c>
      <c r="J736" s="1590" t="s">
        <v>72</v>
      </c>
    </row>
    <row r="737" spans="1:10" ht="24" customHeight="1" thickBot="1">
      <c r="A737" s="197" t="s">
        <v>73</v>
      </c>
      <c r="B737" s="105" t="s">
        <v>74</v>
      </c>
      <c r="C737" s="158" t="s">
        <v>75</v>
      </c>
      <c r="D737" s="1597"/>
      <c r="E737" s="1591"/>
      <c r="F737" s="1597"/>
      <c r="G737" s="1597"/>
      <c r="H737" s="1591"/>
      <c r="I737" s="1601"/>
      <c r="J737" s="1591"/>
    </row>
    <row r="738" spans="1:10" ht="12.75" customHeight="1" thickBot="1">
      <c r="A738" s="219"/>
      <c r="B738" s="220" t="s">
        <v>73</v>
      </c>
      <c r="C738" s="221" t="s">
        <v>369</v>
      </c>
      <c r="D738" s="1599"/>
      <c r="E738" s="1591"/>
      <c r="F738" s="1599"/>
      <c r="G738" s="1599"/>
      <c r="H738" s="1591"/>
      <c r="I738" s="1602"/>
      <c r="J738" s="1591"/>
    </row>
    <row r="739" spans="1:10" ht="14.25" customHeight="1" thickBot="1">
      <c r="A739" s="109" t="s">
        <v>76</v>
      </c>
      <c r="B739" s="110" t="s">
        <v>76</v>
      </c>
      <c r="C739" s="111" t="s">
        <v>77</v>
      </c>
      <c r="D739" s="112" t="s">
        <v>78</v>
      </c>
      <c r="E739" s="111"/>
      <c r="F739" s="113" t="s">
        <v>79</v>
      </c>
      <c r="G739" s="114" t="s">
        <v>80</v>
      </c>
      <c r="H739" s="113" t="s">
        <v>81</v>
      </c>
      <c r="I739" s="114" t="s">
        <v>81</v>
      </c>
      <c r="J739" s="113" t="s">
        <v>427</v>
      </c>
    </row>
    <row r="740" spans="1:10" ht="36.75" customHeight="1">
      <c r="A740" s="115"/>
      <c r="B740" s="115"/>
      <c r="C740" s="115"/>
      <c r="D740" s="115" t="s">
        <v>50</v>
      </c>
      <c r="E740" s="117" t="s">
        <v>368</v>
      </c>
      <c r="F740" s="202"/>
      <c r="G740" s="202"/>
      <c r="H740" s="203"/>
      <c r="I740" s="203"/>
      <c r="J740" s="203"/>
    </row>
    <row r="741" spans="1:10" ht="14.25" customHeight="1">
      <c r="A741" s="166">
        <v>48</v>
      </c>
      <c r="B741" s="166">
        <v>1</v>
      </c>
      <c r="C741" s="120"/>
      <c r="D741" s="135"/>
      <c r="E741" s="122" t="s">
        <v>252</v>
      </c>
      <c r="F741" s="222"/>
      <c r="G741" s="222"/>
      <c r="H741" s="223"/>
      <c r="I741" s="224"/>
      <c r="J741" s="223"/>
    </row>
    <row r="742" spans="1:10" ht="13.5" customHeight="1">
      <c r="A742" s="120">
        <v>48</v>
      </c>
      <c r="B742" s="120">
        <v>1</v>
      </c>
      <c r="C742" s="120">
        <v>4</v>
      </c>
      <c r="D742" s="135">
        <v>1205018</v>
      </c>
      <c r="E742" s="124" t="s">
        <v>387</v>
      </c>
      <c r="F742" s="225">
        <v>0</v>
      </c>
      <c r="G742" s="225">
        <v>0</v>
      </c>
      <c r="H742" s="226">
        <v>5000000</v>
      </c>
      <c r="I742" s="227"/>
      <c r="J742" s="226">
        <v>5000000</v>
      </c>
    </row>
    <row r="743" spans="1:10" ht="12.75" customHeight="1">
      <c r="A743" s="120">
        <v>48</v>
      </c>
      <c r="B743" s="120">
        <v>1</v>
      </c>
      <c r="C743" s="120">
        <v>4</v>
      </c>
      <c r="D743" s="135">
        <v>1205019</v>
      </c>
      <c r="E743" s="124" t="s">
        <v>388</v>
      </c>
      <c r="F743" s="225">
        <v>0</v>
      </c>
      <c r="G743" s="225">
        <v>0</v>
      </c>
      <c r="H743" s="226">
        <v>1200000</v>
      </c>
      <c r="I743" s="227"/>
      <c r="J743" s="226">
        <v>1200000</v>
      </c>
    </row>
    <row r="744" spans="1:10" ht="15" customHeight="1" thickBot="1">
      <c r="A744" s="142">
        <v>48</v>
      </c>
      <c r="B744" s="142">
        <v>1</v>
      </c>
      <c r="C744" s="142">
        <v>1</v>
      </c>
      <c r="D744" s="143">
        <v>1205020</v>
      </c>
      <c r="E744" s="144" t="s">
        <v>389</v>
      </c>
      <c r="F744" s="290">
        <v>0</v>
      </c>
      <c r="G744" s="290">
        <v>0</v>
      </c>
      <c r="H744" s="310" t="s">
        <v>86</v>
      </c>
      <c r="I744" s="311">
        <v>0</v>
      </c>
      <c r="J744" s="310">
        <v>0</v>
      </c>
    </row>
    <row r="745" spans="1:10" ht="13.5" thickBot="1">
      <c r="A745" s="147"/>
      <c r="B745" s="206"/>
      <c r="C745" s="206"/>
      <c r="D745" s="231"/>
      <c r="E745" s="213" t="s">
        <v>6</v>
      </c>
      <c r="F745" s="207">
        <f>SUM(F707:F744)</f>
        <v>302422468</v>
      </c>
      <c r="G745" s="207">
        <f>SUM(G707:G744)</f>
        <v>290080378</v>
      </c>
      <c r="H745" s="207">
        <f>SUM(H707:H744)</f>
        <v>439372000</v>
      </c>
      <c r="I745" s="207">
        <f>SUM(I707:I744)</f>
        <v>311044224</v>
      </c>
      <c r="J745" s="207">
        <f>SUM(J707:J744)</f>
        <v>685122000</v>
      </c>
    </row>
    <row r="746" spans="1:10" ht="65.25" customHeight="1">
      <c r="A746" s="215"/>
      <c r="B746" s="215"/>
      <c r="C746" s="215"/>
      <c r="D746" s="216"/>
      <c r="E746" s="214"/>
      <c r="F746" s="192"/>
      <c r="G746" s="192"/>
      <c r="H746" s="193"/>
      <c r="I746" s="193"/>
      <c r="J746" s="193"/>
    </row>
    <row r="747" spans="1:10" ht="23.25" customHeight="1" thickBot="1">
      <c r="B747" s="215"/>
      <c r="C747" s="215"/>
      <c r="D747" s="156" t="s">
        <v>52</v>
      </c>
      <c r="E747" s="232" t="s">
        <v>390</v>
      </c>
      <c r="F747" s="234"/>
      <c r="G747" s="234"/>
      <c r="H747" s="233"/>
      <c r="I747" s="233"/>
      <c r="J747" s="233"/>
    </row>
    <row r="748" spans="1:10" ht="15" customHeight="1" thickBot="1">
      <c r="A748" s="1593" t="s">
        <v>67</v>
      </c>
      <c r="B748" s="1594"/>
      <c r="C748" s="1595"/>
      <c r="D748" s="1609" t="s">
        <v>68</v>
      </c>
      <c r="E748" s="1590" t="s">
        <v>69</v>
      </c>
      <c r="F748" s="235" t="s">
        <v>70</v>
      </c>
      <c r="G748" s="157" t="s">
        <v>70</v>
      </c>
      <c r="H748" s="1607" t="s">
        <v>71</v>
      </c>
      <c r="I748" s="1590" t="s">
        <v>428</v>
      </c>
      <c r="J748" s="1607" t="s">
        <v>72</v>
      </c>
    </row>
    <row r="749" spans="1:10" ht="24.75" customHeight="1" thickBot="1">
      <c r="A749" s="197" t="s">
        <v>73</v>
      </c>
      <c r="B749" s="105" t="s">
        <v>74</v>
      </c>
      <c r="C749" s="208" t="s">
        <v>75</v>
      </c>
      <c r="D749" s="1610"/>
      <c r="E749" s="1591"/>
      <c r="F749" s="216"/>
      <c r="G749" s="159"/>
      <c r="H749" s="1608"/>
      <c r="I749" s="1591"/>
      <c r="J749" s="1608"/>
    </row>
    <row r="750" spans="1:10" ht="13.5" customHeight="1" thickBot="1">
      <c r="A750" s="236"/>
      <c r="B750" s="237" t="s">
        <v>73</v>
      </c>
      <c r="C750" s="238" t="s">
        <v>73</v>
      </c>
      <c r="D750" s="1610"/>
      <c r="E750" s="1592"/>
      <c r="F750" s="216"/>
      <c r="G750" s="108"/>
      <c r="H750" s="1608"/>
      <c r="I750" s="1592"/>
      <c r="J750" s="1608"/>
    </row>
    <row r="751" spans="1:10" ht="15" customHeight="1" thickBot="1">
      <c r="A751" s="110" t="s">
        <v>76</v>
      </c>
      <c r="B751" s="111" t="s">
        <v>76</v>
      </c>
      <c r="C751" s="110" t="s">
        <v>77</v>
      </c>
      <c r="D751" s="239" t="s">
        <v>78</v>
      </c>
      <c r="E751" s="110"/>
      <c r="F751" s="113" t="s">
        <v>79</v>
      </c>
      <c r="G751" s="113" t="s">
        <v>80</v>
      </c>
      <c r="H751" s="240" t="s">
        <v>81</v>
      </c>
      <c r="I751" s="113" t="s">
        <v>81</v>
      </c>
      <c r="J751" s="240" t="s">
        <v>427</v>
      </c>
    </row>
    <row r="752" spans="1:10" ht="38.25" customHeight="1">
      <c r="A752" s="115"/>
      <c r="B752" s="115"/>
      <c r="C752" s="115"/>
      <c r="D752" s="115" t="s">
        <v>52</v>
      </c>
      <c r="E752" s="117" t="s">
        <v>390</v>
      </c>
      <c r="F752" s="202"/>
      <c r="G752" s="202"/>
      <c r="H752" s="203"/>
      <c r="I752" s="203"/>
      <c r="J752" s="203"/>
    </row>
    <row r="753" spans="1:10" ht="14.25" customHeight="1">
      <c r="A753" s="166">
        <v>19</v>
      </c>
      <c r="B753" s="166">
        <v>1</v>
      </c>
      <c r="C753" s="166"/>
      <c r="D753" s="241"/>
      <c r="E753" s="122" t="s">
        <v>144</v>
      </c>
      <c r="F753" s="138"/>
      <c r="G753" s="138"/>
      <c r="H753" s="167"/>
      <c r="I753" s="167"/>
      <c r="J753" s="167"/>
    </row>
    <row r="754" spans="1:10" ht="12.75" customHeight="1">
      <c r="A754" s="120">
        <v>19</v>
      </c>
      <c r="B754" s="120">
        <v>1</v>
      </c>
      <c r="C754" s="120">
        <v>4</v>
      </c>
      <c r="D754" s="135">
        <v>1206001</v>
      </c>
      <c r="E754" s="124" t="s">
        <v>391</v>
      </c>
      <c r="F754" s="132">
        <v>0</v>
      </c>
      <c r="G754" s="132">
        <v>0</v>
      </c>
      <c r="H754" s="136" t="s">
        <v>86</v>
      </c>
      <c r="I754" s="132">
        <v>0</v>
      </c>
      <c r="J754" s="136" t="s">
        <v>86</v>
      </c>
    </row>
    <row r="755" spans="1:10" ht="14.25" customHeight="1">
      <c r="A755" s="120">
        <v>19</v>
      </c>
      <c r="B755" s="120">
        <v>1</v>
      </c>
      <c r="C755" s="120">
        <v>4</v>
      </c>
      <c r="D755" s="135">
        <v>1206002</v>
      </c>
      <c r="E755" s="124" t="s">
        <v>392</v>
      </c>
      <c r="F755" s="132">
        <v>42528315</v>
      </c>
      <c r="G755" s="132">
        <v>41263555</v>
      </c>
      <c r="H755" s="132">
        <v>50000000</v>
      </c>
      <c r="I755" s="132">
        <v>23526326</v>
      </c>
      <c r="J755" s="132">
        <v>50000000</v>
      </c>
    </row>
    <row r="756" spans="1:10" ht="12.75" customHeight="1">
      <c r="A756" s="120">
        <v>19</v>
      </c>
      <c r="B756" s="120">
        <v>1</v>
      </c>
      <c r="C756" s="120">
        <v>4</v>
      </c>
      <c r="D756" s="135">
        <v>1206003</v>
      </c>
      <c r="E756" s="134" t="s">
        <v>393</v>
      </c>
      <c r="F756" s="132">
        <v>0</v>
      </c>
      <c r="G756" s="132">
        <v>0</v>
      </c>
      <c r="H756" s="132">
        <v>75000000</v>
      </c>
      <c r="I756" s="132">
        <v>0</v>
      </c>
      <c r="J756" s="132">
        <v>75000000</v>
      </c>
    </row>
    <row r="757" spans="1:10" ht="13.5" customHeight="1">
      <c r="A757" s="120">
        <v>19</v>
      </c>
      <c r="B757" s="120">
        <v>1</v>
      </c>
      <c r="C757" s="120">
        <v>4</v>
      </c>
      <c r="D757" s="135">
        <v>1206004</v>
      </c>
      <c r="E757" s="124" t="s">
        <v>394</v>
      </c>
      <c r="F757" s="138">
        <v>0</v>
      </c>
      <c r="G757" s="138">
        <v>0</v>
      </c>
      <c r="H757" s="136" t="s">
        <v>86</v>
      </c>
      <c r="I757" s="132">
        <v>0</v>
      </c>
      <c r="J757" s="136" t="s">
        <v>86</v>
      </c>
    </row>
    <row r="758" spans="1:10" ht="11.25" customHeight="1">
      <c r="A758" s="120">
        <v>19</v>
      </c>
      <c r="B758" s="120">
        <v>1</v>
      </c>
      <c r="C758" s="120">
        <v>4</v>
      </c>
      <c r="D758" s="135">
        <v>1206005</v>
      </c>
      <c r="E758" s="124" t="s">
        <v>395</v>
      </c>
      <c r="F758" s="132">
        <v>0</v>
      </c>
      <c r="G758" s="132">
        <v>0</v>
      </c>
      <c r="H758" s="136" t="s">
        <v>86</v>
      </c>
      <c r="I758" s="132">
        <v>0</v>
      </c>
      <c r="J758" s="136" t="s">
        <v>86</v>
      </c>
    </row>
    <row r="759" spans="1:10" ht="12" customHeight="1">
      <c r="A759" s="120">
        <v>19</v>
      </c>
      <c r="B759" s="120">
        <v>1</v>
      </c>
      <c r="C759" s="120">
        <v>4</v>
      </c>
      <c r="D759" s="135">
        <v>1206006</v>
      </c>
      <c r="E759" s="124" t="s">
        <v>396</v>
      </c>
      <c r="F759" s="132">
        <v>0</v>
      </c>
      <c r="G759" s="132">
        <v>0</v>
      </c>
      <c r="H759" s="136" t="s">
        <v>86</v>
      </c>
      <c r="I759" s="132">
        <v>0</v>
      </c>
      <c r="J759" s="136" t="s">
        <v>86</v>
      </c>
    </row>
    <row r="760" spans="1:10" ht="12" customHeight="1">
      <c r="A760" s="120">
        <v>19</v>
      </c>
      <c r="B760" s="120">
        <v>1</v>
      </c>
      <c r="C760" s="120">
        <v>4</v>
      </c>
      <c r="D760" s="135">
        <v>1206007</v>
      </c>
      <c r="E760" s="124" t="s">
        <v>397</v>
      </c>
      <c r="F760" s="132">
        <v>0</v>
      </c>
      <c r="G760" s="132">
        <v>0</v>
      </c>
      <c r="H760" s="136" t="s">
        <v>86</v>
      </c>
      <c r="I760" s="132">
        <v>0</v>
      </c>
      <c r="J760" s="136" t="s">
        <v>86</v>
      </c>
    </row>
    <row r="761" spans="1:10" ht="13.5" thickBot="1">
      <c r="A761" s="120">
        <v>19</v>
      </c>
      <c r="B761" s="120">
        <v>1</v>
      </c>
      <c r="C761" s="120">
        <v>4</v>
      </c>
      <c r="D761" s="135">
        <v>1206008</v>
      </c>
      <c r="E761" s="124" t="s">
        <v>398</v>
      </c>
      <c r="F761" s="132">
        <v>0</v>
      </c>
      <c r="G761" s="132">
        <v>0</v>
      </c>
      <c r="H761" s="136" t="s">
        <v>86</v>
      </c>
      <c r="I761" s="132">
        <v>0</v>
      </c>
      <c r="J761" s="136" t="s">
        <v>86</v>
      </c>
    </row>
    <row r="762" spans="1:10" ht="13.5" thickBot="1">
      <c r="A762" s="147"/>
      <c r="B762" s="206"/>
      <c r="C762" s="206"/>
      <c r="D762" s="231"/>
      <c r="E762" s="213" t="s">
        <v>6</v>
      </c>
      <c r="F762" s="207">
        <f>SUM(F754:F761)</f>
        <v>42528315</v>
      </c>
      <c r="G762" s="207">
        <f>SUM(G754:G761)</f>
        <v>41263555</v>
      </c>
      <c r="H762" s="243">
        <f>SUM(H754:H761)</f>
        <v>125000000</v>
      </c>
      <c r="I762" s="242">
        <f>SUM(I754:I761)</f>
        <v>23526326</v>
      </c>
      <c r="J762" s="243">
        <f>SUM(J755:J761)</f>
        <v>125000000</v>
      </c>
    </row>
    <row r="763" spans="1:10" ht="52.5" customHeight="1">
      <c r="A763" s="215"/>
      <c r="B763" s="215"/>
      <c r="C763" s="215"/>
      <c r="D763" s="216"/>
      <c r="E763" s="214"/>
      <c r="F763" s="192"/>
      <c r="G763" s="192"/>
      <c r="H763" s="193"/>
      <c r="I763" s="193"/>
      <c r="J763" s="193"/>
    </row>
    <row r="764" spans="1:10" ht="21.75" customHeight="1" thickBot="1">
      <c r="B764" s="151"/>
      <c r="C764" s="151"/>
      <c r="D764" s="156" t="s">
        <v>399</v>
      </c>
      <c r="E764" s="103" t="s">
        <v>400</v>
      </c>
      <c r="F764" s="195"/>
      <c r="G764" s="195"/>
      <c r="H764" s="196"/>
      <c r="I764" s="196"/>
      <c r="J764" s="196"/>
    </row>
    <row r="765" spans="1:10" ht="15" customHeight="1" thickBot="1">
      <c r="A765" s="1593" t="s">
        <v>67</v>
      </c>
      <c r="B765" s="1594"/>
      <c r="C765" s="1595"/>
      <c r="D765" s="1590" t="s">
        <v>68</v>
      </c>
      <c r="E765" s="1590" t="s">
        <v>69</v>
      </c>
      <c r="F765" s="1590" t="s">
        <v>70</v>
      </c>
      <c r="G765" s="1590" t="s">
        <v>70</v>
      </c>
      <c r="H765" s="1590" t="s">
        <v>71</v>
      </c>
      <c r="I765" s="1590" t="s">
        <v>428</v>
      </c>
      <c r="J765" s="1590" t="s">
        <v>72</v>
      </c>
    </row>
    <row r="766" spans="1:10" ht="12.75" customHeight="1" thickBot="1">
      <c r="A766" s="197" t="s">
        <v>73</v>
      </c>
      <c r="B766" s="105" t="s">
        <v>74</v>
      </c>
      <c r="C766" s="208" t="s">
        <v>75</v>
      </c>
      <c r="D766" s="1591"/>
      <c r="E766" s="1591"/>
      <c r="F766" s="1591"/>
      <c r="G766" s="1591"/>
      <c r="H766" s="1591"/>
      <c r="I766" s="1591"/>
      <c r="J766" s="1591"/>
    </row>
    <row r="767" spans="1:10" ht="10.5" customHeight="1" thickBot="1">
      <c r="A767" s="236"/>
      <c r="B767" s="237" t="s">
        <v>73</v>
      </c>
      <c r="C767" s="238" t="s">
        <v>73</v>
      </c>
      <c r="D767" s="1591"/>
      <c r="E767" s="1591"/>
      <c r="F767" s="1591"/>
      <c r="G767" s="1591"/>
      <c r="H767" s="1591"/>
      <c r="I767" s="1591"/>
      <c r="J767" s="1591"/>
    </row>
    <row r="768" spans="1:10" ht="15.75" customHeight="1" thickBot="1">
      <c r="A768" s="110" t="s">
        <v>76</v>
      </c>
      <c r="B768" s="111" t="s">
        <v>76</v>
      </c>
      <c r="C768" s="110" t="s">
        <v>77</v>
      </c>
      <c r="D768" s="239" t="s">
        <v>102</v>
      </c>
      <c r="E768" s="110"/>
      <c r="F768" s="113" t="s">
        <v>79</v>
      </c>
      <c r="G768" s="113" t="s">
        <v>80</v>
      </c>
      <c r="H768" s="113" t="s">
        <v>81</v>
      </c>
      <c r="I768" s="113" t="s">
        <v>81</v>
      </c>
      <c r="J768" s="113" t="s">
        <v>427</v>
      </c>
    </row>
    <row r="769" spans="1:10" ht="19.5" customHeight="1">
      <c r="A769" s="119"/>
      <c r="B769" s="119"/>
      <c r="C769" s="119"/>
      <c r="D769" s="115" t="s">
        <v>54</v>
      </c>
      <c r="E769" s="117" t="s">
        <v>400</v>
      </c>
      <c r="F769" s="202"/>
      <c r="G769" s="202"/>
      <c r="H769" s="203"/>
      <c r="I769" s="203"/>
      <c r="J769" s="203"/>
    </row>
    <row r="770" spans="1:10" ht="15.75" customHeight="1">
      <c r="A770" s="166">
        <v>15</v>
      </c>
      <c r="B770" s="166">
        <v>1</v>
      </c>
      <c r="C770" s="166"/>
      <c r="D770" s="241"/>
      <c r="E770" s="122" t="s">
        <v>288</v>
      </c>
      <c r="F770" s="138"/>
      <c r="G770" s="138"/>
      <c r="H770" s="167"/>
      <c r="I770" s="167"/>
      <c r="J770" s="167">
        <v>0</v>
      </c>
    </row>
    <row r="771" spans="1:10">
      <c r="A771" s="120">
        <v>15</v>
      </c>
      <c r="B771" s="120">
        <v>1</v>
      </c>
      <c r="C771" s="120">
        <v>4</v>
      </c>
      <c r="D771" s="135">
        <v>1207001</v>
      </c>
      <c r="E771" s="124" t="s">
        <v>401</v>
      </c>
      <c r="F771" s="132">
        <v>0</v>
      </c>
      <c r="G771" s="132">
        <v>0</v>
      </c>
      <c r="H771" s="136" t="s">
        <v>86</v>
      </c>
      <c r="I771" s="132">
        <v>0</v>
      </c>
      <c r="J771" s="136" t="s">
        <v>86</v>
      </c>
    </row>
    <row r="772" spans="1:10" ht="15" customHeight="1">
      <c r="A772" s="120"/>
      <c r="B772" s="120"/>
      <c r="C772" s="120"/>
      <c r="D772" s="135"/>
      <c r="E772" s="185"/>
      <c r="F772" s="138"/>
      <c r="G772" s="138"/>
      <c r="H772" s="181"/>
      <c r="I772" s="138"/>
      <c r="J772" s="181"/>
    </row>
    <row r="773" spans="1:10" ht="12.75" customHeight="1">
      <c r="A773" s="120">
        <v>19</v>
      </c>
      <c r="B773" s="120">
        <v>1</v>
      </c>
      <c r="C773" s="120"/>
      <c r="D773" s="135"/>
      <c r="E773" s="122" t="s">
        <v>144</v>
      </c>
      <c r="F773" s="138"/>
      <c r="G773" s="138"/>
      <c r="H773" s="181"/>
      <c r="I773" s="138"/>
      <c r="J773" s="181"/>
    </row>
    <row r="774" spans="1:10" ht="12.75" customHeight="1">
      <c r="A774" s="120">
        <v>19</v>
      </c>
      <c r="B774" s="120">
        <v>1</v>
      </c>
      <c r="C774" s="120">
        <v>4</v>
      </c>
      <c r="D774" s="135">
        <v>1207002</v>
      </c>
      <c r="E774" s="134" t="s">
        <v>402</v>
      </c>
      <c r="F774" s="132">
        <v>0</v>
      </c>
      <c r="G774" s="132">
        <v>0</v>
      </c>
      <c r="H774" s="136" t="s">
        <v>86</v>
      </c>
      <c r="I774" s="132">
        <v>0</v>
      </c>
      <c r="J774" s="136" t="s">
        <v>86</v>
      </c>
    </row>
    <row r="775" spans="1:10" ht="15" customHeight="1">
      <c r="A775" s="120">
        <v>19</v>
      </c>
      <c r="B775" s="120">
        <v>1</v>
      </c>
      <c r="C775" s="120">
        <v>4</v>
      </c>
      <c r="D775" s="135">
        <v>1207003</v>
      </c>
      <c r="E775" s="134" t="s">
        <v>403</v>
      </c>
      <c r="F775" s="132">
        <v>0</v>
      </c>
      <c r="G775" s="132">
        <v>0</v>
      </c>
      <c r="H775" s="136" t="s">
        <v>86</v>
      </c>
      <c r="I775" s="132">
        <v>0</v>
      </c>
      <c r="J775" s="136" t="s">
        <v>457</v>
      </c>
    </row>
    <row r="776" spans="1:10">
      <c r="A776" s="120">
        <v>19</v>
      </c>
      <c r="B776" s="120">
        <v>1</v>
      </c>
      <c r="C776" s="120">
        <v>4</v>
      </c>
      <c r="D776" s="135">
        <v>1207004</v>
      </c>
      <c r="E776" s="134" t="s">
        <v>404</v>
      </c>
      <c r="F776" s="132">
        <v>0</v>
      </c>
      <c r="G776" s="132">
        <v>0</v>
      </c>
      <c r="H776" s="136" t="s">
        <v>86</v>
      </c>
      <c r="I776" s="132">
        <v>0</v>
      </c>
      <c r="J776" s="136" t="s">
        <v>457</v>
      </c>
    </row>
    <row r="777" spans="1:10" ht="13.5" thickBot="1">
      <c r="A777" s="244"/>
      <c r="B777" s="244"/>
      <c r="C777" s="244"/>
      <c r="D777" s="245"/>
      <c r="E777" s="246"/>
      <c r="F777" s="247"/>
      <c r="G777" s="247"/>
      <c r="H777" s="247"/>
      <c r="I777" s="247"/>
      <c r="J777" s="247"/>
    </row>
    <row r="778" spans="1:10" ht="13.5" thickBot="1">
      <c r="A778" s="147"/>
      <c r="B778" s="206"/>
      <c r="C778" s="206"/>
      <c r="D778" s="231"/>
      <c r="E778" s="213" t="s">
        <v>6</v>
      </c>
      <c r="F778" s="207">
        <f>SUM(F771:F777)</f>
        <v>0</v>
      </c>
      <c r="G778" s="207">
        <f>SUM(G771:G777)</f>
        <v>0</v>
      </c>
      <c r="H778" s="243">
        <f>SUM(H771:H777)</f>
        <v>0</v>
      </c>
      <c r="I778" s="242">
        <f>SUM(I770:I777)</f>
        <v>0</v>
      </c>
      <c r="J778" s="243">
        <f>SUM(J770:J777)</f>
        <v>0</v>
      </c>
    </row>
    <row r="779" spans="1:10" ht="54" customHeight="1">
      <c r="A779" s="151"/>
      <c r="B779" s="151"/>
      <c r="C779" s="151"/>
      <c r="D779" s="152"/>
      <c r="E779" s="151"/>
      <c r="F779" s="195"/>
      <c r="G779" s="195"/>
      <c r="H779" s="196"/>
      <c r="I779" s="196"/>
      <c r="J779" s="196"/>
    </row>
    <row r="780" spans="1:10" ht="18.75" thickBot="1">
      <c r="B780" s="151"/>
      <c r="C780" s="151"/>
      <c r="D780" s="156" t="s">
        <v>56</v>
      </c>
      <c r="E780" s="103" t="s">
        <v>405</v>
      </c>
      <c r="F780" s="195"/>
      <c r="G780" s="195"/>
      <c r="H780" s="196"/>
      <c r="I780" s="196"/>
      <c r="J780" s="196"/>
    </row>
    <row r="781" spans="1:10" ht="13.5" customHeight="1" thickBot="1">
      <c r="A781" s="1593" t="s">
        <v>67</v>
      </c>
      <c r="B781" s="1594"/>
      <c r="C781" s="1595"/>
      <c r="D781" s="1590" t="s">
        <v>68</v>
      </c>
      <c r="E781" s="1590" t="s">
        <v>69</v>
      </c>
      <c r="F781" s="1590" t="s">
        <v>70</v>
      </c>
      <c r="G781" s="1590" t="s">
        <v>70</v>
      </c>
      <c r="H781" s="1590" t="s">
        <v>71</v>
      </c>
      <c r="I781" s="1590" t="s">
        <v>428</v>
      </c>
      <c r="J781" s="1590" t="s">
        <v>72</v>
      </c>
    </row>
    <row r="782" spans="1:10" ht="24" customHeight="1" thickBot="1">
      <c r="A782" s="197" t="s">
        <v>73</v>
      </c>
      <c r="B782" s="105" t="s">
        <v>74</v>
      </c>
      <c r="C782" s="158" t="s">
        <v>75</v>
      </c>
      <c r="D782" s="1591"/>
      <c r="E782" s="1591"/>
      <c r="F782" s="1591"/>
      <c r="G782" s="1591"/>
      <c r="H782" s="1591"/>
      <c r="I782" s="1591"/>
      <c r="J782" s="1591"/>
    </row>
    <row r="783" spans="1:10" ht="13.5" customHeight="1" thickBot="1">
      <c r="A783" s="236"/>
      <c r="B783" s="237" t="s">
        <v>73</v>
      </c>
      <c r="C783" s="248" t="s">
        <v>73</v>
      </c>
      <c r="D783" s="1591"/>
      <c r="E783" s="1591"/>
      <c r="F783" s="1592"/>
      <c r="G783" s="1592"/>
      <c r="H783" s="1592"/>
      <c r="I783" s="1592"/>
      <c r="J783" s="1592"/>
    </row>
    <row r="784" spans="1:10" ht="14.25" customHeight="1" thickBot="1">
      <c r="A784" s="110" t="s">
        <v>76</v>
      </c>
      <c r="B784" s="111" t="s">
        <v>76</v>
      </c>
      <c r="C784" s="110" t="s">
        <v>77</v>
      </c>
      <c r="D784" s="239" t="s">
        <v>78</v>
      </c>
      <c r="E784" s="110"/>
      <c r="F784" s="113" t="s">
        <v>79</v>
      </c>
      <c r="G784" s="113" t="s">
        <v>80</v>
      </c>
      <c r="H784" s="240" t="s">
        <v>81</v>
      </c>
      <c r="I784" s="113" t="s">
        <v>81</v>
      </c>
      <c r="J784" s="240" t="s">
        <v>427</v>
      </c>
    </row>
    <row r="785" spans="1:10" ht="15.75" customHeight="1">
      <c r="A785" s="115"/>
      <c r="B785" s="115"/>
      <c r="C785" s="115"/>
      <c r="D785" s="115" t="s">
        <v>56</v>
      </c>
      <c r="E785" s="249" t="s">
        <v>405</v>
      </c>
      <c r="F785" s="202"/>
      <c r="G785" s="202"/>
      <c r="H785" s="203"/>
      <c r="I785" s="203"/>
      <c r="J785" s="203"/>
    </row>
    <row r="786" spans="1:10" ht="12" customHeight="1">
      <c r="A786" s="166">
        <v>12</v>
      </c>
      <c r="B786" s="166">
        <v>1</v>
      </c>
      <c r="C786" s="166"/>
      <c r="D786" s="241"/>
      <c r="E786" s="122" t="s">
        <v>104</v>
      </c>
      <c r="F786" s="204"/>
      <c r="G786" s="204"/>
      <c r="H786" s="205"/>
      <c r="I786" s="205"/>
      <c r="J786" s="205"/>
    </row>
    <row r="787" spans="1:10" ht="13.5" customHeight="1">
      <c r="A787" s="120">
        <v>12</v>
      </c>
      <c r="B787" s="120">
        <v>1</v>
      </c>
      <c r="C787" s="120">
        <v>3</v>
      </c>
      <c r="D787" s="135">
        <v>1208001</v>
      </c>
      <c r="E787" s="124" t="s">
        <v>406</v>
      </c>
      <c r="F787" s="132">
        <v>6103120</v>
      </c>
      <c r="G787" s="132">
        <v>1440055</v>
      </c>
      <c r="H787" s="132">
        <v>3000000</v>
      </c>
      <c r="I787" s="132">
        <v>181315</v>
      </c>
      <c r="J787" s="132">
        <v>10000000</v>
      </c>
    </row>
    <row r="788" spans="1:10" ht="11.25" customHeight="1">
      <c r="A788" s="166"/>
      <c r="B788" s="166"/>
      <c r="C788" s="166"/>
      <c r="D788" s="241"/>
      <c r="E788" s="185"/>
      <c r="F788" s="132"/>
      <c r="G788" s="132"/>
      <c r="H788" s="138"/>
      <c r="I788" s="138"/>
      <c r="J788" s="138"/>
    </row>
    <row r="789" spans="1:10" ht="16.5" customHeight="1">
      <c r="A789" s="166">
        <v>43</v>
      </c>
      <c r="B789" s="166">
        <v>1</v>
      </c>
      <c r="C789" s="166"/>
      <c r="D789" s="241"/>
      <c r="E789" s="122" t="s">
        <v>122</v>
      </c>
      <c r="F789" s="138"/>
      <c r="G789" s="138"/>
      <c r="H789" s="138"/>
      <c r="I789" s="138"/>
      <c r="J789" s="138"/>
    </row>
    <row r="790" spans="1:10" ht="15" customHeight="1">
      <c r="A790" s="120">
        <v>43</v>
      </c>
      <c r="B790" s="120">
        <v>1</v>
      </c>
      <c r="C790" s="120">
        <v>4</v>
      </c>
      <c r="D790" s="135">
        <v>1208002</v>
      </c>
      <c r="E790" s="124" t="s">
        <v>407</v>
      </c>
      <c r="F790" s="132">
        <v>0</v>
      </c>
      <c r="G790" s="132">
        <v>0</v>
      </c>
      <c r="H790" s="136" t="s">
        <v>86</v>
      </c>
      <c r="I790" s="132">
        <v>0</v>
      </c>
      <c r="J790" s="136" t="s">
        <v>86</v>
      </c>
    </row>
    <row r="791" spans="1:10" ht="14.25" customHeight="1">
      <c r="A791" s="120">
        <v>43</v>
      </c>
      <c r="B791" s="120">
        <v>1</v>
      </c>
      <c r="C791" s="120">
        <v>4</v>
      </c>
      <c r="D791" s="135">
        <v>1208003</v>
      </c>
      <c r="E791" s="124" t="s">
        <v>408</v>
      </c>
      <c r="F791" s="132">
        <v>0</v>
      </c>
      <c r="G791" s="132">
        <v>0</v>
      </c>
      <c r="H791" s="136" t="s">
        <v>86</v>
      </c>
      <c r="I791" s="132">
        <v>0</v>
      </c>
      <c r="J791" s="136" t="s">
        <v>86</v>
      </c>
    </row>
    <row r="792" spans="1:10" ht="13.5" customHeight="1">
      <c r="A792" s="166"/>
      <c r="B792" s="166"/>
      <c r="C792" s="166"/>
      <c r="D792" s="241"/>
      <c r="E792" s="124"/>
      <c r="F792" s="132"/>
      <c r="G792" s="132"/>
      <c r="H792" s="132"/>
      <c r="I792" s="132"/>
      <c r="J792" s="132"/>
    </row>
    <row r="793" spans="1:10" ht="12" customHeight="1">
      <c r="A793" s="166">
        <v>19</v>
      </c>
      <c r="B793" s="166">
        <v>1</v>
      </c>
      <c r="C793" s="166"/>
      <c r="D793" s="241"/>
      <c r="E793" s="122" t="s">
        <v>144</v>
      </c>
      <c r="F793" s="138"/>
      <c r="G793" s="138"/>
      <c r="H793" s="138"/>
      <c r="I793" s="138"/>
      <c r="J793" s="138"/>
    </row>
    <row r="794" spans="1:10" ht="12.75" customHeight="1">
      <c r="A794" s="120">
        <v>19</v>
      </c>
      <c r="B794" s="120">
        <v>1</v>
      </c>
      <c r="C794" s="120">
        <v>4</v>
      </c>
      <c r="D794" s="135">
        <v>1208004</v>
      </c>
      <c r="E794" s="124" t="s">
        <v>409</v>
      </c>
      <c r="F794" s="132">
        <v>0</v>
      </c>
      <c r="G794" s="132">
        <v>0</v>
      </c>
      <c r="H794" s="136" t="s">
        <v>86</v>
      </c>
      <c r="I794" s="132">
        <v>0</v>
      </c>
      <c r="J794" s="136" t="s">
        <v>86</v>
      </c>
    </row>
    <row r="795" spans="1:10" ht="12" customHeight="1">
      <c r="A795" s="120">
        <v>19</v>
      </c>
      <c r="B795" s="120">
        <v>1</v>
      </c>
      <c r="C795" s="120">
        <v>4</v>
      </c>
      <c r="D795" s="135">
        <v>1208005</v>
      </c>
      <c r="E795" s="124" t="s">
        <v>410</v>
      </c>
      <c r="F795" s="138">
        <v>0</v>
      </c>
      <c r="G795" s="138">
        <v>0</v>
      </c>
      <c r="H795" s="136" t="s">
        <v>86</v>
      </c>
      <c r="I795" s="132">
        <v>0</v>
      </c>
      <c r="J795" s="136" t="s">
        <v>86</v>
      </c>
    </row>
    <row r="796" spans="1:10" ht="12" customHeight="1">
      <c r="A796" s="120">
        <v>19</v>
      </c>
      <c r="B796" s="120">
        <v>1</v>
      </c>
      <c r="C796" s="120">
        <v>4</v>
      </c>
      <c r="D796" s="135">
        <v>1208006</v>
      </c>
      <c r="E796" s="124" t="s">
        <v>411</v>
      </c>
      <c r="F796" s="132">
        <v>0</v>
      </c>
      <c r="G796" s="132">
        <v>0</v>
      </c>
      <c r="H796" s="136" t="s">
        <v>86</v>
      </c>
      <c r="I796" s="132">
        <v>0</v>
      </c>
      <c r="J796" s="136" t="s">
        <v>86</v>
      </c>
    </row>
    <row r="797" spans="1:10" ht="12" customHeight="1">
      <c r="A797" s="120">
        <v>19</v>
      </c>
      <c r="B797" s="120">
        <v>1</v>
      </c>
      <c r="C797" s="120">
        <v>4</v>
      </c>
      <c r="D797" s="135">
        <v>1208007</v>
      </c>
      <c r="E797" s="124" t="s">
        <v>412</v>
      </c>
      <c r="F797" s="132">
        <v>0</v>
      </c>
      <c r="G797" s="132">
        <v>0</v>
      </c>
      <c r="H797" s="136" t="s">
        <v>86</v>
      </c>
      <c r="I797" s="132">
        <v>0</v>
      </c>
      <c r="J797" s="136" t="s">
        <v>86</v>
      </c>
    </row>
    <row r="798" spans="1:10" ht="15" customHeight="1" thickBot="1">
      <c r="A798" s="120">
        <v>19</v>
      </c>
      <c r="B798" s="120">
        <v>1</v>
      </c>
      <c r="C798" s="120">
        <v>4</v>
      </c>
      <c r="D798" s="135">
        <v>1208008</v>
      </c>
      <c r="E798" s="124" t="s">
        <v>413</v>
      </c>
      <c r="F798" s="132">
        <v>0</v>
      </c>
      <c r="G798" s="132">
        <v>0</v>
      </c>
      <c r="H798" s="136" t="s">
        <v>86</v>
      </c>
      <c r="I798" s="132">
        <v>0</v>
      </c>
      <c r="J798" s="136" t="s">
        <v>86</v>
      </c>
    </row>
    <row r="799" spans="1:10" ht="13.5" customHeight="1" thickBot="1">
      <c r="A799" s="1593" t="s">
        <v>67</v>
      </c>
      <c r="B799" s="1594"/>
      <c r="C799" s="1595"/>
      <c r="D799" s="1590" t="s">
        <v>68</v>
      </c>
      <c r="E799" s="1590" t="s">
        <v>69</v>
      </c>
      <c r="F799" s="1590" t="s">
        <v>70</v>
      </c>
      <c r="G799" s="1590" t="s">
        <v>70</v>
      </c>
      <c r="H799" s="1590" t="s">
        <v>71</v>
      </c>
      <c r="I799" s="1590" t="s">
        <v>428</v>
      </c>
      <c r="J799" s="1590" t="s">
        <v>72</v>
      </c>
    </row>
    <row r="800" spans="1:10" ht="24" customHeight="1" thickBot="1">
      <c r="A800" s="197" t="s">
        <v>73</v>
      </c>
      <c r="B800" s="105" t="s">
        <v>74</v>
      </c>
      <c r="C800" s="158" t="s">
        <v>75</v>
      </c>
      <c r="D800" s="1591"/>
      <c r="E800" s="1591"/>
      <c r="F800" s="1591"/>
      <c r="G800" s="1591"/>
      <c r="H800" s="1591"/>
      <c r="I800" s="1591"/>
      <c r="J800" s="1591"/>
    </row>
    <row r="801" spans="1:10" ht="13.5" customHeight="1" thickBot="1">
      <c r="A801" s="236"/>
      <c r="B801" s="237" t="s">
        <v>73</v>
      </c>
      <c r="C801" s="248" t="s">
        <v>73</v>
      </c>
      <c r="D801" s="1591"/>
      <c r="E801" s="1591"/>
      <c r="F801" s="1592"/>
      <c r="G801" s="1592"/>
      <c r="H801" s="1592"/>
      <c r="I801" s="1592"/>
      <c r="J801" s="1592"/>
    </row>
    <row r="802" spans="1:10" ht="14.25" customHeight="1" thickBot="1">
      <c r="A802" s="110" t="s">
        <v>76</v>
      </c>
      <c r="B802" s="111" t="s">
        <v>76</v>
      </c>
      <c r="C802" s="110" t="s">
        <v>77</v>
      </c>
      <c r="D802" s="239" t="s">
        <v>78</v>
      </c>
      <c r="E802" s="110"/>
      <c r="F802" s="113" t="s">
        <v>79</v>
      </c>
      <c r="G802" s="113" t="s">
        <v>80</v>
      </c>
      <c r="H802" s="240" t="s">
        <v>81</v>
      </c>
      <c r="I802" s="113" t="s">
        <v>81</v>
      </c>
      <c r="J802" s="240" t="s">
        <v>427</v>
      </c>
    </row>
    <row r="803" spans="1:10" ht="15.75" customHeight="1">
      <c r="A803" s="115"/>
      <c r="B803" s="115"/>
      <c r="C803" s="115"/>
      <c r="D803" s="115" t="s">
        <v>56</v>
      </c>
      <c r="E803" s="249" t="s">
        <v>405</v>
      </c>
      <c r="F803" s="202"/>
      <c r="G803" s="202"/>
      <c r="H803" s="203"/>
      <c r="I803" s="203"/>
      <c r="J803" s="203"/>
    </row>
    <row r="804" spans="1:10" ht="17.25" customHeight="1">
      <c r="A804" s="166">
        <v>25</v>
      </c>
      <c r="B804" s="166">
        <v>1</v>
      </c>
      <c r="C804" s="166"/>
      <c r="D804" s="241"/>
      <c r="E804" s="122" t="s">
        <v>225</v>
      </c>
      <c r="F804" s="138"/>
      <c r="G804" s="138"/>
      <c r="H804" s="138"/>
      <c r="I804" s="138"/>
      <c r="J804" s="138"/>
    </row>
    <row r="805" spans="1:10" ht="13.5" customHeight="1">
      <c r="A805" s="120">
        <v>25</v>
      </c>
      <c r="B805" s="120">
        <v>1</v>
      </c>
      <c r="C805" s="120">
        <v>4</v>
      </c>
      <c r="D805" s="135">
        <v>1208009</v>
      </c>
      <c r="E805" s="124" t="s">
        <v>414</v>
      </c>
      <c r="F805" s="132">
        <v>0</v>
      </c>
      <c r="G805" s="132">
        <v>0</v>
      </c>
      <c r="H805" s="136" t="s">
        <v>86</v>
      </c>
      <c r="I805" s="132">
        <v>0</v>
      </c>
      <c r="J805" s="136">
        <v>0</v>
      </c>
    </row>
    <row r="806" spans="1:10" ht="14.25" customHeight="1">
      <c r="A806" s="166"/>
      <c r="B806" s="166"/>
      <c r="C806" s="166"/>
      <c r="D806" s="241"/>
      <c r="E806" s="185"/>
      <c r="F806" s="138"/>
      <c r="G806" s="138"/>
      <c r="H806" s="138"/>
      <c r="I806" s="138"/>
      <c r="J806" s="138"/>
    </row>
    <row r="807" spans="1:10" ht="18" customHeight="1">
      <c r="A807" s="166">
        <v>26</v>
      </c>
      <c r="B807" s="166">
        <v>1</v>
      </c>
      <c r="C807" s="166"/>
      <c r="D807" s="241"/>
      <c r="E807" s="122" t="s">
        <v>235</v>
      </c>
      <c r="F807" s="138"/>
      <c r="G807" s="138"/>
      <c r="H807" s="138"/>
      <c r="I807" s="138"/>
      <c r="J807" s="138"/>
    </row>
    <row r="808" spans="1:10" ht="14.25" customHeight="1">
      <c r="A808" s="120">
        <v>26</v>
      </c>
      <c r="B808" s="120">
        <v>1</v>
      </c>
      <c r="C808" s="120">
        <v>4</v>
      </c>
      <c r="D808" s="135">
        <v>1208010</v>
      </c>
      <c r="E808" s="134" t="s">
        <v>414</v>
      </c>
      <c r="F808" s="132">
        <v>14250</v>
      </c>
      <c r="G808" s="132">
        <v>20000</v>
      </c>
      <c r="H808" s="132">
        <v>50000</v>
      </c>
      <c r="I808" s="132">
        <v>90500</v>
      </c>
      <c r="J808" s="132">
        <v>0</v>
      </c>
    </row>
    <row r="809" spans="1:10" ht="13.5" customHeight="1">
      <c r="A809" s="120"/>
      <c r="B809" s="120"/>
      <c r="C809" s="120"/>
      <c r="D809" s="135"/>
      <c r="E809" s="134"/>
      <c r="F809" s="132"/>
      <c r="G809" s="132"/>
      <c r="H809" s="132"/>
      <c r="I809" s="132"/>
      <c r="J809" s="132"/>
    </row>
    <row r="810" spans="1:10" ht="17.25" customHeight="1">
      <c r="A810" s="166">
        <v>29</v>
      </c>
      <c r="B810" s="166">
        <v>1</v>
      </c>
      <c r="C810" s="166"/>
      <c r="D810" s="241"/>
      <c r="E810" s="122" t="s">
        <v>286</v>
      </c>
      <c r="F810" s="132"/>
      <c r="G810" s="132"/>
      <c r="H810" s="138"/>
      <c r="I810" s="132"/>
      <c r="J810" s="138"/>
    </row>
    <row r="811" spans="1:10" ht="15" customHeight="1">
      <c r="A811" s="120">
        <v>29</v>
      </c>
      <c r="B811" s="120">
        <v>1</v>
      </c>
      <c r="C811" s="120">
        <v>4</v>
      </c>
      <c r="D811" s="135">
        <v>1208011</v>
      </c>
      <c r="E811" s="124" t="s">
        <v>415</v>
      </c>
      <c r="F811" s="132">
        <v>1763668</v>
      </c>
      <c r="G811" s="132">
        <v>102500</v>
      </c>
      <c r="H811" s="132">
        <v>500000</v>
      </c>
      <c r="I811" s="132">
        <v>239100</v>
      </c>
      <c r="J811" s="132">
        <v>2000000</v>
      </c>
    </row>
    <row r="812" spans="1:10" ht="15.75" customHeight="1">
      <c r="A812" s="166"/>
      <c r="B812" s="166"/>
      <c r="C812" s="166"/>
      <c r="D812" s="241"/>
      <c r="E812" s="124"/>
      <c r="F812" s="132"/>
      <c r="G812" s="132"/>
      <c r="H812" s="138"/>
      <c r="I812" s="132"/>
      <c r="J812" s="138"/>
    </row>
    <row r="813" spans="1:10" ht="24" customHeight="1">
      <c r="A813" s="166">
        <v>31</v>
      </c>
      <c r="B813" s="166">
        <v>1</v>
      </c>
      <c r="C813" s="166"/>
      <c r="D813" s="241"/>
      <c r="E813" s="122" t="s">
        <v>99</v>
      </c>
      <c r="F813" s="132"/>
      <c r="G813" s="132"/>
      <c r="H813" s="138"/>
      <c r="I813" s="132"/>
      <c r="J813" s="138"/>
    </row>
    <row r="814" spans="1:10" ht="16.5" customHeight="1">
      <c r="A814" s="120">
        <v>31</v>
      </c>
      <c r="B814" s="120">
        <v>1</v>
      </c>
      <c r="C814" s="120">
        <v>4</v>
      </c>
      <c r="D814" s="135">
        <v>1208012</v>
      </c>
      <c r="E814" s="124" t="s">
        <v>416</v>
      </c>
      <c r="F814" s="132">
        <v>3200</v>
      </c>
      <c r="G814" s="132">
        <v>40000</v>
      </c>
      <c r="H814" s="132">
        <v>48000</v>
      </c>
      <c r="I814" s="132">
        <v>107000</v>
      </c>
      <c r="J814" s="132">
        <v>150000</v>
      </c>
    </row>
    <row r="815" spans="1:10" ht="13.5" thickBot="1">
      <c r="A815" s="250"/>
      <c r="B815" s="250"/>
      <c r="C815" s="250"/>
      <c r="D815" s="245"/>
      <c r="E815" s="246"/>
      <c r="F815" s="247"/>
      <c r="G815" s="247"/>
      <c r="H815" s="146"/>
      <c r="I815" s="247"/>
      <c r="J815" s="146"/>
    </row>
    <row r="816" spans="1:10" ht="13.5" thickBot="1">
      <c r="A816" s="251"/>
      <c r="B816" s="252"/>
      <c r="C816" s="252"/>
      <c r="D816" s="231"/>
      <c r="E816" s="213" t="s">
        <v>6</v>
      </c>
      <c r="F816" s="207">
        <f>SUM(F787:F815)</f>
        <v>7884238</v>
      </c>
      <c r="G816" s="207">
        <f>SUM(G787:G815)</f>
        <v>1602555</v>
      </c>
      <c r="H816" s="150">
        <f>SUM(H787:H815)</f>
        <v>3598000</v>
      </c>
      <c r="I816" s="150">
        <f>SUM(I787:I815)</f>
        <v>617915</v>
      </c>
      <c r="J816" s="150">
        <f>SUM(J787:J815)</f>
        <v>12150000</v>
      </c>
    </row>
    <row r="817" spans="1:10" ht="43.5" customHeight="1">
      <c r="A817" s="191"/>
      <c r="B817" s="191"/>
      <c r="C817" s="191"/>
      <c r="D817" s="216"/>
      <c r="E817" s="214"/>
      <c r="F817" s="192"/>
      <c r="G817" s="192"/>
      <c r="H817" s="193"/>
      <c r="I817" s="193"/>
      <c r="J817" s="193"/>
    </row>
    <row r="818" spans="1:10" ht="18.75" customHeight="1" thickBot="1">
      <c r="B818" s="151"/>
      <c r="C818" s="151"/>
      <c r="D818" s="156" t="s">
        <v>417</v>
      </c>
      <c r="E818" s="103" t="s">
        <v>418</v>
      </c>
      <c r="F818" s="195"/>
      <c r="G818" s="195"/>
      <c r="H818" s="253"/>
      <c r="I818" s="253"/>
      <c r="J818" s="253"/>
    </row>
    <row r="819" spans="1:10" ht="13.5" customHeight="1" thickBot="1">
      <c r="A819" s="1593" t="s">
        <v>67</v>
      </c>
      <c r="B819" s="1594"/>
      <c r="C819" s="1595"/>
      <c r="D819" s="1596" t="s">
        <v>68</v>
      </c>
      <c r="E819" s="1590" t="s">
        <v>69</v>
      </c>
      <c r="F819" s="1596" t="s">
        <v>70</v>
      </c>
      <c r="G819" s="1596" t="s">
        <v>70</v>
      </c>
      <c r="H819" s="1590" t="s">
        <v>72</v>
      </c>
      <c r="I819" s="1596" t="s">
        <v>428</v>
      </c>
      <c r="J819" s="1590" t="s">
        <v>72</v>
      </c>
    </row>
    <row r="820" spans="1:10" ht="24" customHeight="1" thickBot="1">
      <c r="A820" s="197" t="s">
        <v>73</v>
      </c>
      <c r="B820" s="105" t="s">
        <v>74</v>
      </c>
      <c r="C820" s="158" t="s">
        <v>75</v>
      </c>
      <c r="D820" s="1597"/>
      <c r="E820" s="1591"/>
      <c r="F820" s="1597"/>
      <c r="G820" s="1597"/>
      <c r="H820" s="1591"/>
      <c r="I820" s="1597"/>
      <c r="J820" s="1591"/>
    </row>
    <row r="821" spans="1:10" ht="12.75" customHeight="1" thickBot="1">
      <c r="A821" s="209"/>
      <c r="B821" s="161" t="s">
        <v>73</v>
      </c>
      <c r="C821" s="254" t="s">
        <v>73</v>
      </c>
      <c r="D821" s="1598"/>
      <c r="E821" s="1592"/>
      <c r="F821" s="1598"/>
      <c r="G821" s="1598"/>
      <c r="H821" s="1592"/>
      <c r="I821" s="1598"/>
      <c r="J821" s="1592"/>
    </row>
    <row r="822" spans="1:10" ht="13.5" customHeight="1" thickBot="1">
      <c r="A822" s="109" t="s">
        <v>76</v>
      </c>
      <c r="B822" s="110" t="s">
        <v>76</v>
      </c>
      <c r="C822" s="111" t="s">
        <v>77</v>
      </c>
      <c r="D822" s="112" t="s">
        <v>78</v>
      </c>
      <c r="E822" s="111"/>
      <c r="F822" s="113" t="s">
        <v>79</v>
      </c>
      <c r="G822" s="114" t="s">
        <v>80</v>
      </c>
      <c r="H822" s="113" t="s">
        <v>81</v>
      </c>
      <c r="I822" s="114" t="s">
        <v>81</v>
      </c>
      <c r="J822" s="113" t="s">
        <v>427</v>
      </c>
    </row>
    <row r="823" spans="1:10" ht="33.75" customHeight="1">
      <c r="A823" s="115"/>
      <c r="B823" s="115"/>
      <c r="C823" s="115"/>
      <c r="D823" s="115" t="s">
        <v>417</v>
      </c>
      <c r="E823" s="117" t="s">
        <v>419</v>
      </c>
      <c r="F823" s="118"/>
      <c r="G823" s="118"/>
      <c r="H823" s="255"/>
      <c r="I823" s="119"/>
      <c r="J823" s="255"/>
    </row>
    <row r="824" spans="1:10" ht="14.25" customHeight="1">
      <c r="A824" s="166">
        <v>19</v>
      </c>
      <c r="B824" s="166">
        <v>1</v>
      </c>
      <c r="C824" s="166"/>
      <c r="D824" s="241"/>
      <c r="E824" s="122" t="s">
        <v>144</v>
      </c>
      <c r="F824" s="139"/>
      <c r="G824" s="139"/>
      <c r="H824" s="256"/>
      <c r="I824" s="256"/>
      <c r="J824" s="256"/>
    </row>
    <row r="825" spans="1:10" ht="15" customHeight="1">
      <c r="A825" s="120">
        <v>19</v>
      </c>
      <c r="B825" s="120">
        <v>1</v>
      </c>
      <c r="C825" s="120">
        <v>4</v>
      </c>
      <c r="D825" s="135">
        <v>1101001</v>
      </c>
      <c r="E825" s="124" t="s">
        <v>59</v>
      </c>
      <c r="F825" s="132">
        <v>27865981340</v>
      </c>
      <c r="G825" s="132">
        <v>28976576485</v>
      </c>
      <c r="H825" s="132">
        <v>45000000000</v>
      </c>
      <c r="I825" s="132">
        <v>24328269841</v>
      </c>
      <c r="J825" s="132">
        <v>47000000000</v>
      </c>
    </row>
    <row r="826" spans="1:10" ht="25.5" customHeight="1">
      <c r="A826" s="120">
        <v>19</v>
      </c>
      <c r="B826" s="120">
        <v>1</v>
      </c>
      <c r="C826" s="120">
        <v>4</v>
      </c>
      <c r="D826" s="135">
        <v>1101002</v>
      </c>
      <c r="E826" s="134" t="s">
        <v>60</v>
      </c>
      <c r="F826" s="271">
        <v>5866030085</v>
      </c>
      <c r="G826" s="271">
        <v>6025208903</v>
      </c>
      <c r="H826" s="281" t="s">
        <v>14</v>
      </c>
      <c r="I826" s="271">
        <v>4902431301</v>
      </c>
      <c r="J826" s="281" t="s">
        <v>14</v>
      </c>
    </row>
    <row r="827" spans="1:10" ht="12" customHeight="1">
      <c r="A827" s="120">
        <v>19</v>
      </c>
      <c r="B827" s="120">
        <v>1</v>
      </c>
      <c r="C827" s="120">
        <v>4</v>
      </c>
      <c r="D827" s="135">
        <v>1101003</v>
      </c>
      <c r="E827" s="124" t="s">
        <v>420</v>
      </c>
      <c r="F827" s="132">
        <v>0</v>
      </c>
      <c r="G827" s="132">
        <v>0</v>
      </c>
      <c r="H827" s="132">
        <v>0</v>
      </c>
      <c r="I827" s="132">
        <v>0</v>
      </c>
      <c r="J827" s="132">
        <v>2413320000</v>
      </c>
    </row>
    <row r="828" spans="1:10">
      <c r="A828" s="120">
        <v>19</v>
      </c>
      <c r="B828" s="120">
        <v>1</v>
      </c>
      <c r="C828" s="120">
        <v>4</v>
      </c>
      <c r="D828" s="135">
        <v>1101004</v>
      </c>
      <c r="E828" s="124" t="s">
        <v>62</v>
      </c>
      <c r="F828" s="132">
        <v>0</v>
      </c>
      <c r="G828" s="132">
        <v>0</v>
      </c>
      <c r="H828" s="257" t="s">
        <v>86</v>
      </c>
      <c r="I828" s="132">
        <v>0</v>
      </c>
      <c r="J828" s="257" t="s">
        <v>86</v>
      </c>
    </row>
    <row r="829" spans="1:10" ht="13.5" thickBot="1">
      <c r="A829" s="120">
        <v>19</v>
      </c>
      <c r="B829" s="120">
        <v>1</v>
      </c>
      <c r="C829" s="120">
        <v>4</v>
      </c>
      <c r="D829" s="135">
        <v>1101005</v>
      </c>
      <c r="E829" s="124" t="s">
        <v>63</v>
      </c>
      <c r="F829" s="132">
        <v>0</v>
      </c>
      <c r="G829" s="132">
        <v>0</v>
      </c>
      <c r="H829" s="136" t="s">
        <v>86</v>
      </c>
      <c r="I829" s="132">
        <v>0</v>
      </c>
      <c r="J829" s="136" t="s">
        <v>86</v>
      </c>
    </row>
    <row r="830" spans="1:10" ht="13.5" thickBot="1">
      <c r="A830" s="147"/>
      <c r="B830" s="206"/>
      <c r="C830" s="206"/>
      <c r="D830" s="231"/>
      <c r="E830" s="213" t="s">
        <v>6</v>
      </c>
      <c r="F830" s="207">
        <f>SUM(F825:F829)</f>
        <v>33732011425</v>
      </c>
      <c r="G830" s="207">
        <f>SUM(G825:G829)</f>
        <v>35001785388</v>
      </c>
      <c r="H830" s="243">
        <f>SUM(H825:H829)</f>
        <v>45000000000</v>
      </c>
      <c r="I830" s="243">
        <f>SUM(I825:I829)</f>
        <v>29230701142</v>
      </c>
      <c r="J830" s="243">
        <f>SUM(J825:J829)</f>
        <v>49413320000</v>
      </c>
    </row>
    <row r="831" spans="1:10">
      <c r="A831" s="258"/>
      <c r="H831" s="217"/>
      <c r="J831" s="217"/>
    </row>
    <row r="832" spans="1:10">
      <c r="H832" s="28"/>
      <c r="J832" s="28"/>
    </row>
    <row r="839" spans="5:5">
      <c r="E839" s="260"/>
    </row>
    <row r="840" spans="5:5">
      <c r="E840" s="260"/>
    </row>
    <row r="841" spans="5:5">
      <c r="E841" s="261"/>
    </row>
    <row r="857" ht="60" customHeight="1"/>
    <row r="990" spans="1:7" ht="20.25" customHeight="1"/>
    <row r="991" spans="1:7" ht="15.75">
      <c r="A991" s="1579"/>
      <c r="B991" s="1579"/>
      <c r="C991" s="1579"/>
      <c r="D991" s="1579"/>
      <c r="E991" s="1579"/>
      <c r="F991" s="1579"/>
      <c r="G991" s="1579"/>
    </row>
    <row r="992" spans="1:7" ht="16.5" customHeight="1">
      <c r="A992" s="17"/>
      <c r="B992" s="17"/>
      <c r="C992" s="17"/>
      <c r="D992" s="17"/>
      <c r="E992" s="17"/>
      <c r="F992" s="17"/>
      <c r="G992" s="17"/>
    </row>
    <row r="993" spans="1:7" ht="15.75">
      <c r="A993" s="1605"/>
      <c r="B993" s="1605"/>
      <c r="C993" s="1605"/>
      <c r="D993" s="1605"/>
      <c r="E993" s="1605"/>
      <c r="F993" s="1605"/>
      <c r="G993" s="1605"/>
    </row>
    <row r="994" spans="1:7" ht="15.75" customHeight="1">
      <c r="A994" s="17"/>
      <c r="B994" s="17"/>
      <c r="C994" s="17"/>
      <c r="D994" s="17"/>
      <c r="E994" s="17"/>
      <c r="F994" s="17"/>
      <c r="G994" s="17"/>
    </row>
    <row r="995" spans="1:7" ht="15">
      <c r="A995" s="1606"/>
      <c r="B995" s="1606"/>
      <c r="C995" s="1606"/>
      <c r="D995" s="1606"/>
      <c r="E995" s="1606"/>
      <c r="F995" s="1606"/>
      <c r="G995" s="1606"/>
    </row>
    <row r="996" spans="1:7">
      <c r="A996" s="262"/>
      <c r="B996" s="262"/>
      <c r="C996" s="1604"/>
      <c r="D996" s="1604"/>
      <c r="E996" s="1604"/>
      <c r="F996" s="1604"/>
      <c r="G996" s="262"/>
    </row>
    <row r="997" spans="1:7">
      <c r="A997" s="262"/>
      <c r="B997" s="262"/>
      <c r="C997" s="263"/>
      <c r="D997" s="264"/>
      <c r="E997" s="263"/>
      <c r="F997" s="265"/>
      <c r="G997" s="265"/>
    </row>
    <row r="998" spans="1:7">
      <c r="A998" s="262"/>
      <c r="B998" s="262"/>
      <c r="C998" s="26"/>
      <c r="D998" s="17"/>
      <c r="E998" s="26"/>
      <c r="F998" s="26"/>
      <c r="G998" s="26"/>
    </row>
    <row r="999" spans="1:7">
      <c r="A999" s="17"/>
      <c r="B999" s="17"/>
      <c r="C999" s="17"/>
      <c r="D999" s="17"/>
      <c r="E999" s="17"/>
      <c r="F999" s="17"/>
      <c r="G999" s="17"/>
    </row>
    <row r="1000" spans="1:7">
      <c r="A1000" s="17"/>
      <c r="B1000" s="17"/>
      <c r="C1000" s="24"/>
      <c r="D1000" s="24"/>
      <c r="E1000" s="266"/>
      <c r="F1000" s="17"/>
      <c r="G1000" s="17"/>
    </row>
    <row r="1001" spans="1:7">
      <c r="A1001" s="17"/>
      <c r="B1001" s="17"/>
      <c r="C1001" s="17"/>
      <c r="D1001" s="17"/>
      <c r="E1001" s="266"/>
      <c r="F1001" s="17"/>
      <c r="G1001" s="17"/>
    </row>
    <row r="1002" spans="1:7">
      <c r="A1002" s="17"/>
      <c r="B1002" s="17"/>
      <c r="C1002" s="17"/>
      <c r="D1002" s="17"/>
      <c r="E1002" s="24"/>
      <c r="F1002" s="17"/>
      <c r="G1002" s="17"/>
    </row>
    <row r="1003" spans="1:7">
      <c r="A1003" s="17"/>
      <c r="B1003" s="17"/>
      <c r="C1003" s="17"/>
      <c r="D1003" s="17"/>
      <c r="E1003" s="24"/>
      <c r="F1003" s="17"/>
      <c r="G1003" s="17"/>
    </row>
    <row r="1004" spans="1:7">
      <c r="A1004" s="17"/>
      <c r="B1004" s="17"/>
      <c r="C1004" s="17"/>
      <c r="D1004" s="17"/>
      <c r="E1004" s="24"/>
      <c r="F1004" s="17"/>
      <c r="G1004" s="17"/>
    </row>
    <row r="1005" spans="1:7">
      <c r="A1005" s="17"/>
      <c r="B1005" s="17"/>
      <c r="C1005" s="17"/>
      <c r="D1005" s="17"/>
      <c r="E1005" s="24"/>
      <c r="F1005" s="17"/>
      <c r="G1005" s="17"/>
    </row>
    <row r="1006" spans="1:7">
      <c r="A1006" s="17"/>
      <c r="B1006" s="17"/>
      <c r="C1006" s="17"/>
      <c r="D1006" s="17"/>
      <c r="E1006" s="24"/>
      <c r="F1006" s="17"/>
      <c r="G1006" s="17"/>
    </row>
    <row r="1007" spans="1:7">
      <c r="A1007" s="17"/>
      <c r="B1007" s="17"/>
      <c r="C1007" s="17"/>
      <c r="D1007" s="17"/>
      <c r="E1007" s="24"/>
      <c r="F1007" s="17"/>
      <c r="G1007" s="17"/>
    </row>
    <row r="1008" spans="1:7">
      <c r="A1008" s="17"/>
      <c r="B1008" s="17"/>
      <c r="C1008" s="17"/>
      <c r="D1008" s="17"/>
      <c r="E1008" s="24"/>
      <c r="F1008" s="17"/>
      <c r="G1008" s="17"/>
    </row>
    <row r="1009" spans="1:7">
      <c r="A1009" s="17"/>
      <c r="B1009" s="17"/>
      <c r="C1009" s="17"/>
      <c r="D1009" s="17"/>
      <c r="E1009" s="24"/>
      <c r="F1009" s="17"/>
      <c r="G1009" s="17"/>
    </row>
    <row r="1010" spans="1:7">
      <c r="A1010" s="17"/>
      <c r="B1010" s="17"/>
      <c r="C1010" s="17"/>
      <c r="D1010" s="17"/>
      <c r="E1010" s="24"/>
      <c r="F1010" s="17"/>
      <c r="G1010" s="17"/>
    </row>
    <row r="1011" spans="1:7">
      <c r="A1011" s="17"/>
      <c r="B1011" s="17"/>
      <c r="C1011" s="17"/>
      <c r="D1011" s="17"/>
      <c r="E1011" s="24"/>
      <c r="F1011" s="17"/>
      <c r="G1011" s="17"/>
    </row>
    <row r="1012" spans="1:7">
      <c r="A1012" s="17"/>
      <c r="B1012" s="17"/>
      <c r="C1012" s="17"/>
      <c r="D1012" s="17"/>
      <c r="E1012" s="24"/>
      <c r="F1012" s="17"/>
      <c r="G1012" s="17"/>
    </row>
    <row r="1013" spans="1:7">
      <c r="A1013" s="17"/>
      <c r="B1013" s="17"/>
      <c r="C1013" s="17"/>
      <c r="D1013" s="17"/>
      <c r="E1013" s="24"/>
      <c r="F1013" s="17"/>
      <c r="G1013" s="17"/>
    </row>
    <row r="1014" spans="1:7">
      <c r="A1014" s="17"/>
      <c r="B1014" s="267"/>
      <c r="C1014" s="24"/>
      <c r="D1014" s="17"/>
      <c r="E1014" s="24"/>
      <c r="F1014" s="17"/>
      <c r="G1014" s="17"/>
    </row>
    <row r="1015" spans="1:7">
      <c r="A1015" s="17"/>
      <c r="B1015" s="268"/>
      <c r="C1015" s="24"/>
      <c r="D1015" s="17"/>
      <c r="E1015" s="24"/>
      <c r="F1015" s="17"/>
      <c r="G1015" s="17"/>
    </row>
    <row r="1016" spans="1:7">
      <c r="A1016" s="17"/>
      <c r="B1016" s="268"/>
      <c r="C1016" s="24"/>
      <c r="D1016" s="17"/>
      <c r="E1016" s="24"/>
      <c r="F1016" s="17"/>
      <c r="G1016" s="17"/>
    </row>
    <row r="1017" spans="1:7">
      <c r="A1017" s="17"/>
      <c r="B1017" s="268"/>
      <c r="C1017" s="24"/>
      <c r="D1017" s="17"/>
      <c r="E1017" s="24"/>
      <c r="F1017" s="17"/>
      <c r="G1017" s="17"/>
    </row>
    <row r="1018" spans="1:7">
      <c r="A1018" s="17"/>
      <c r="B1018" s="268"/>
      <c r="C1018" s="24"/>
      <c r="D1018" s="17"/>
      <c r="E1018" s="24"/>
      <c r="F1018" s="17"/>
      <c r="G1018" s="17"/>
    </row>
    <row r="1019" spans="1:7">
      <c r="A1019" s="17"/>
      <c r="B1019" s="268"/>
      <c r="C1019" s="24"/>
      <c r="D1019" s="17"/>
      <c r="E1019" s="24"/>
      <c r="F1019" s="17"/>
      <c r="G1019" s="17"/>
    </row>
    <row r="1020" spans="1:7">
      <c r="A1020" s="17"/>
      <c r="B1020" s="17"/>
      <c r="C1020" s="17"/>
      <c r="D1020" s="17"/>
      <c r="E1020" s="24"/>
      <c r="F1020" s="17"/>
      <c r="G1020" s="17"/>
    </row>
    <row r="1021" spans="1:7">
      <c r="A1021" s="17"/>
      <c r="B1021" s="17"/>
      <c r="C1021" s="17"/>
      <c r="D1021" s="17"/>
      <c r="E1021" s="24"/>
      <c r="F1021" s="17"/>
      <c r="G1021" s="17"/>
    </row>
    <row r="1022" spans="1:7">
      <c r="A1022" s="17"/>
      <c r="B1022" s="17"/>
      <c r="C1022" s="17"/>
      <c r="D1022" s="17"/>
      <c r="E1022" s="24"/>
      <c r="F1022" s="17"/>
      <c r="G1022" s="17"/>
    </row>
    <row r="1023" spans="1:7">
      <c r="A1023" s="17"/>
      <c r="B1023" s="17"/>
      <c r="C1023" s="17"/>
      <c r="D1023" s="17"/>
      <c r="E1023" s="24"/>
      <c r="F1023" s="17"/>
      <c r="G1023" s="17"/>
    </row>
    <row r="1024" spans="1:7">
      <c r="A1024" s="17"/>
      <c r="B1024" s="17"/>
      <c r="C1024" s="17"/>
      <c r="D1024" s="17"/>
      <c r="E1024" s="24"/>
      <c r="F1024" s="17"/>
      <c r="G1024" s="17"/>
    </row>
    <row r="1025" spans="1:7">
      <c r="A1025" s="17"/>
      <c r="B1025" s="17"/>
      <c r="C1025" s="17"/>
      <c r="D1025" s="17"/>
      <c r="E1025" s="24"/>
      <c r="F1025" s="17"/>
      <c r="G1025" s="17"/>
    </row>
    <row r="1026" spans="1:7">
      <c r="A1026" s="17"/>
      <c r="B1026" s="17"/>
      <c r="C1026" s="17"/>
      <c r="D1026" s="17"/>
      <c r="E1026" s="24"/>
      <c r="F1026" s="17"/>
      <c r="G1026" s="17"/>
    </row>
    <row r="1027" spans="1:7">
      <c r="A1027" s="262"/>
      <c r="B1027" s="262"/>
      <c r="C1027" s="1604"/>
      <c r="D1027" s="1604"/>
      <c r="E1027" s="1604"/>
      <c r="F1027" s="1604"/>
      <c r="G1027" s="262"/>
    </row>
    <row r="1028" spans="1:7">
      <c r="A1028" s="262"/>
      <c r="B1028" s="262"/>
      <c r="C1028" s="263"/>
      <c r="D1028" s="264"/>
      <c r="E1028" s="263"/>
      <c r="F1028" s="265"/>
      <c r="G1028" s="265"/>
    </row>
    <row r="1029" spans="1:7">
      <c r="A1029" s="262"/>
      <c r="B1029" s="262"/>
      <c r="C1029" s="26"/>
      <c r="D1029" s="17"/>
      <c r="E1029" s="26"/>
      <c r="F1029" s="26"/>
      <c r="G1029" s="26"/>
    </row>
    <row r="1030" spans="1:7">
      <c r="A1030" s="17"/>
      <c r="B1030" s="17"/>
      <c r="C1030" s="17"/>
      <c r="D1030" s="17"/>
      <c r="E1030" s="24"/>
      <c r="F1030" s="17"/>
      <c r="G1030" s="17"/>
    </row>
    <row r="1031" spans="1:7">
      <c r="A1031" s="17"/>
      <c r="B1031" s="28"/>
      <c r="C1031" s="17"/>
      <c r="D1031" s="17"/>
      <c r="E1031" s="24"/>
      <c r="F1031" s="17"/>
      <c r="G1031" s="17"/>
    </row>
    <row r="1032" spans="1:7">
      <c r="A1032" s="17"/>
      <c r="B1032" s="17"/>
      <c r="C1032" s="24"/>
      <c r="D1032" s="24"/>
      <c r="E1032" s="24"/>
      <c r="F1032" s="17"/>
      <c r="G1032" s="17"/>
    </row>
    <row r="1033" spans="1:7">
      <c r="A1033" s="17"/>
      <c r="B1033" s="17"/>
      <c r="C1033" s="24"/>
      <c r="D1033" s="24"/>
      <c r="E1033" s="24"/>
      <c r="F1033" s="17"/>
      <c r="G1033" s="17"/>
    </row>
    <row r="1034" spans="1:7">
      <c r="A1034" s="17"/>
      <c r="B1034" s="17"/>
      <c r="C1034" s="24"/>
      <c r="D1034" s="24"/>
      <c r="E1034" s="24"/>
      <c r="F1034" s="17"/>
      <c r="G1034" s="17"/>
    </row>
    <row r="1035" spans="1:7">
      <c r="A1035" s="17"/>
      <c r="B1035" s="17"/>
      <c r="C1035" s="24"/>
      <c r="D1035" s="24"/>
      <c r="E1035" s="24"/>
      <c r="F1035" s="17"/>
      <c r="G1035" s="17"/>
    </row>
    <row r="1036" spans="1:7">
      <c r="A1036" s="17"/>
      <c r="B1036" s="17"/>
      <c r="C1036" s="24"/>
      <c r="D1036" s="24"/>
      <c r="E1036" s="24"/>
      <c r="F1036" s="17"/>
      <c r="G1036" s="17"/>
    </row>
    <row r="1037" spans="1:7">
      <c r="A1037" s="269"/>
      <c r="B1037" s="17"/>
      <c r="C1037" s="17"/>
      <c r="D1037" s="24"/>
      <c r="E1037" s="24"/>
      <c r="F1037" s="17"/>
      <c r="G1037" s="17"/>
    </row>
    <row r="1038" spans="1:7">
      <c r="A1038" s="269"/>
      <c r="B1038" s="17"/>
      <c r="C1038" s="17"/>
      <c r="D1038" s="24"/>
      <c r="E1038" s="24"/>
      <c r="F1038" s="17"/>
      <c r="G1038" s="17"/>
    </row>
    <row r="1039" spans="1:7">
      <c r="A1039" s="269"/>
      <c r="B1039" s="17"/>
      <c r="C1039" s="17"/>
      <c r="D1039" s="24"/>
      <c r="E1039" s="24"/>
      <c r="F1039" s="17"/>
      <c r="G1039" s="17"/>
    </row>
    <row r="1040" spans="1:7">
      <c r="A1040" s="17"/>
      <c r="B1040" s="26"/>
      <c r="C1040" s="26"/>
      <c r="D1040" s="26"/>
      <c r="E1040" s="27"/>
      <c r="F1040" s="17"/>
      <c r="G1040" s="17"/>
    </row>
    <row r="1041" spans="1:7">
      <c r="A1041" s="28"/>
      <c r="B1041" s="28"/>
      <c r="C1041" s="28"/>
      <c r="D1041" s="26"/>
      <c r="E1041" s="28"/>
      <c r="F1041" s="28"/>
      <c r="G1041" s="28"/>
    </row>
    <row r="1042" spans="1:7">
      <c r="A1042" s="28"/>
      <c r="B1042" s="28"/>
      <c r="C1042" s="28"/>
      <c r="D1042" s="26"/>
      <c r="E1042" s="28"/>
      <c r="F1042" s="28"/>
      <c r="G1042" s="28"/>
    </row>
    <row r="1043" spans="1:7">
      <c r="A1043" s="28"/>
      <c r="B1043" s="28"/>
      <c r="C1043" s="28"/>
      <c r="D1043" s="26"/>
      <c r="E1043" s="28"/>
      <c r="F1043" s="28"/>
      <c r="G1043" s="28"/>
    </row>
  </sheetData>
  <mergeCells count="176">
    <mergeCell ref="H210:H212"/>
    <mergeCell ref="I210:I212"/>
    <mergeCell ref="A210:C210"/>
    <mergeCell ref="D210:D212"/>
    <mergeCell ref="E210:E212"/>
    <mergeCell ref="F210:F212"/>
    <mergeCell ref="G210:G212"/>
    <mergeCell ref="B173:J173"/>
    <mergeCell ref="B174:J174"/>
    <mergeCell ref="B175:J175"/>
    <mergeCell ref="A177:C177"/>
    <mergeCell ref="D177:D179"/>
    <mergeCell ref="E177:E179"/>
    <mergeCell ref="F177:F179"/>
    <mergeCell ref="G177:G179"/>
    <mergeCell ref="H177:H179"/>
    <mergeCell ref="I177:I179"/>
    <mergeCell ref="J177:J179"/>
    <mergeCell ref="I701:I703"/>
    <mergeCell ref="J701:J703"/>
    <mergeCell ref="A701:C701"/>
    <mergeCell ref="D701:D703"/>
    <mergeCell ref="E701:E703"/>
    <mergeCell ref="F701:F703"/>
    <mergeCell ref="G701:G703"/>
    <mergeCell ref="H701:H703"/>
    <mergeCell ref="H494:H496"/>
    <mergeCell ref="I494:I496"/>
    <mergeCell ref="J494:J496"/>
    <mergeCell ref="A542:C542"/>
    <mergeCell ref="D542:D544"/>
    <mergeCell ref="E542:E544"/>
    <mergeCell ref="F542:F544"/>
    <mergeCell ref="G542:G544"/>
    <mergeCell ref="H542:H544"/>
    <mergeCell ref="I542:I544"/>
    <mergeCell ref="J542:J544"/>
    <mergeCell ref="A494:C494"/>
    <mergeCell ref="D494:D496"/>
    <mergeCell ref="E494:E496"/>
    <mergeCell ref="F494:F496"/>
    <mergeCell ref="G494:G496"/>
    <mergeCell ref="I781:I783"/>
    <mergeCell ref="J781:J783"/>
    <mergeCell ref="A781:C781"/>
    <mergeCell ref="D781:D783"/>
    <mergeCell ref="E781:E783"/>
    <mergeCell ref="F781:F783"/>
    <mergeCell ref="G781:G783"/>
    <mergeCell ref="H781:H783"/>
    <mergeCell ref="J748:J750"/>
    <mergeCell ref="A765:C765"/>
    <mergeCell ref="D765:D767"/>
    <mergeCell ref="E765:E767"/>
    <mergeCell ref="F765:F767"/>
    <mergeCell ref="G765:G767"/>
    <mergeCell ref="H765:H767"/>
    <mergeCell ref="I765:I767"/>
    <mergeCell ref="J765:J767"/>
    <mergeCell ref="A748:C748"/>
    <mergeCell ref="D748:D750"/>
    <mergeCell ref="E748:E750"/>
    <mergeCell ref="H748:H750"/>
    <mergeCell ref="I748:I750"/>
    <mergeCell ref="C1027:D1027"/>
    <mergeCell ref="E1027:F1027"/>
    <mergeCell ref="I819:I821"/>
    <mergeCell ref="J819:J821"/>
    <mergeCell ref="A991:G991"/>
    <mergeCell ref="A993:G993"/>
    <mergeCell ref="A995:G995"/>
    <mergeCell ref="C996:D996"/>
    <mergeCell ref="E996:F996"/>
    <mergeCell ref="A819:C819"/>
    <mergeCell ref="D819:D821"/>
    <mergeCell ref="E819:E821"/>
    <mergeCell ref="F819:F821"/>
    <mergeCell ref="G819:G821"/>
    <mergeCell ref="H819:H821"/>
    <mergeCell ref="H247:H249"/>
    <mergeCell ref="I247:I249"/>
    <mergeCell ref="A291:C291"/>
    <mergeCell ref="D291:D293"/>
    <mergeCell ref="E291:E293"/>
    <mergeCell ref="F291:F293"/>
    <mergeCell ref="G291:G293"/>
    <mergeCell ref="H291:H293"/>
    <mergeCell ref="I291:I293"/>
    <mergeCell ref="A247:C247"/>
    <mergeCell ref="D247:D249"/>
    <mergeCell ref="E247:E249"/>
    <mergeCell ref="F247:F249"/>
    <mergeCell ref="G247:G249"/>
    <mergeCell ref="H327:H329"/>
    <mergeCell ref="I327:I329"/>
    <mergeCell ref="A361:C361"/>
    <mergeCell ref="D361:D363"/>
    <mergeCell ref="E361:E363"/>
    <mergeCell ref="F361:F363"/>
    <mergeCell ref="G361:G363"/>
    <mergeCell ref="H361:H363"/>
    <mergeCell ref="I361:I363"/>
    <mergeCell ref="A327:C327"/>
    <mergeCell ref="D327:D329"/>
    <mergeCell ref="E327:E329"/>
    <mergeCell ref="F327:F329"/>
    <mergeCell ref="G327:G329"/>
    <mergeCell ref="H399:H401"/>
    <mergeCell ref="I399:I401"/>
    <mergeCell ref="A436:C436"/>
    <mergeCell ref="D436:D438"/>
    <mergeCell ref="E436:E438"/>
    <mergeCell ref="F436:F438"/>
    <mergeCell ref="G436:G438"/>
    <mergeCell ref="H436:H438"/>
    <mergeCell ref="I436:I438"/>
    <mergeCell ref="A399:C399"/>
    <mergeCell ref="D399:D401"/>
    <mergeCell ref="E399:E401"/>
    <mergeCell ref="F399:F401"/>
    <mergeCell ref="G399:G401"/>
    <mergeCell ref="A507:C507"/>
    <mergeCell ref="D507:D509"/>
    <mergeCell ref="E507:E509"/>
    <mergeCell ref="F507:F509"/>
    <mergeCell ref="G507:G509"/>
    <mergeCell ref="H507:H509"/>
    <mergeCell ref="I507:I509"/>
    <mergeCell ref="J507:J509"/>
    <mergeCell ref="H474:H476"/>
    <mergeCell ref="I474:I476"/>
    <mergeCell ref="A474:C474"/>
    <mergeCell ref="D474:D476"/>
    <mergeCell ref="E474:E476"/>
    <mergeCell ref="F474:F476"/>
    <mergeCell ref="G474:G476"/>
    <mergeCell ref="H580:H582"/>
    <mergeCell ref="I580:I582"/>
    <mergeCell ref="J580:J582"/>
    <mergeCell ref="A617:C617"/>
    <mergeCell ref="D617:D619"/>
    <mergeCell ref="E617:E619"/>
    <mergeCell ref="F617:F619"/>
    <mergeCell ref="G617:G619"/>
    <mergeCell ref="H617:H619"/>
    <mergeCell ref="I617:I619"/>
    <mergeCell ref="J617:J619"/>
    <mergeCell ref="A580:C580"/>
    <mergeCell ref="D580:D582"/>
    <mergeCell ref="E580:E582"/>
    <mergeCell ref="F580:F582"/>
    <mergeCell ref="G580:G582"/>
    <mergeCell ref="H799:H801"/>
    <mergeCell ref="I799:I801"/>
    <mergeCell ref="J799:J801"/>
    <mergeCell ref="A799:C799"/>
    <mergeCell ref="D799:D801"/>
    <mergeCell ref="E799:E801"/>
    <mergeCell ref="F799:F801"/>
    <mergeCell ref="G799:G801"/>
    <mergeCell ref="H657:H659"/>
    <mergeCell ref="I657:I659"/>
    <mergeCell ref="J657:J659"/>
    <mergeCell ref="A736:C736"/>
    <mergeCell ref="D736:D738"/>
    <mergeCell ref="E736:E738"/>
    <mergeCell ref="F736:F738"/>
    <mergeCell ref="G736:G738"/>
    <mergeCell ref="H736:H738"/>
    <mergeCell ref="I736:I738"/>
    <mergeCell ref="J736:J738"/>
    <mergeCell ref="A657:C657"/>
    <mergeCell ref="D657:D659"/>
    <mergeCell ref="E657:E659"/>
    <mergeCell ref="F657:F659"/>
    <mergeCell ref="G657:G659"/>
  </mergeCells>
  <pageMargins left="0.15748031496062992" right="0.15748031496062992" top="0.39370078740157483" bottom="0.62992125984251968" header="0.19685039370078741" footer="0.43307086614173229"/>
  <pageSetup orientation="landscape" r:id="rId1"/>
  <headerFooter alignWithMargins="0">
    <oddHeader>&amp;RENUGU STATE BUDGET 2013</oddHeader>
    <oddFooter>Page &amp;P</oddFooter>
  </headerFooter>
</worksheet>
</file>

<file path=xl/worksheets/sheet5.xml><?xml version="1.0" encoding="utf-8"?>
<worksheet xmlns="http://schemas.openxmlformats.org/spreadsheetml/2006/main" xmlns:r="http://schemas.openxmlformats.org/officeDocument/2006/relationships">
  <dimension ref="B946:J1195"/>
  <sheetViews>
    <sheetView topLeftCell="A945" workbookViewId="0">
      <selection activeCell="E939" sqref="E939"/>
    </sheetView>
  </sheetViews>
  <sheetFormatPr defaultRowHeight="12.75"/>
  <cols>
    <col min="2" max="2" width="5.140625" customWidth="1"/>
    <col min="3" max="3" width="5.42578125" customWidth="1"/>
    <col min="4" max="4" width="4.42578125" customWidth="1"/>
    <col min="5" max="5" width="37.7109375" customWidth="1"/>
    <col min="6" max="6" width="13.7109375" customWidth="1"/>
    <col min="7" max="7" width="17" customWidth="1"/>
    <col min="8" max="8" width="13.85546875" customWidth="1"/>
    <col min="9" max="9" width="14.140625" customWidth="1"/>
    <col min="10" max="10" width="14.5703125" customWidth="1"/>
  </cols>
  <sheetData>
    <row r="946" spans="2:10" ht="20.25" customHeight="1">
      <c r="B946" s="1612" t="s">
        <v>638</v>
      </c>
      <c r="C946" s="1612"/>
      <c r="D946" s="1612"/>
      <c r="E946" s="1612"/>
      <c r="F946" s="1612"/>
      <c r="G946" s="1612"/>
      <c r="H946" s="1612"/>
      <c r="I946" s="1612"/>
      <c r="J946" s="1612"/>
    </row>
    <row r="947" spans="2:10" ht="17.25" customHeight="1" thickBot="1">
      <c r="B947" s="101"/>
      <c r="C947" s="101"/>
      <c r="D947" s="101"/>
      <c r="E947" s="103" t="s">
        <v>103</v>
      </c>
      <c r="F947" s="101"/>
      <c r="G947" s="101"/>
      <c r="H947" s="104"/>
      <c r="I947" s="104"/>
      <c r="J947" s="104"/>
    </row>
    <row r="948" spans="2:10" ht="13.5" customHeight="1" thickBot="1">
      <c r="B948" s="1593" t="s">
        <v>67</v>
      </c>
      <c r="C948" s="1594"/>
      <c r="D948" s="1595"/>
      <c r="E948" s="1590" t="s">
        <v>69</v>
      </c>
      <c r="F948" s="1600" t="s">
        <v>70</v>
      </c>
      <c r="G948" s="1596" t="s">
        <v>70</v>
      </c>
      <c r="H948" s="1590" t="s">
        <v>71</v>
      </c>
      <c r="I948" s="1600" t="s">
        <v>428</v>
      </c>
      <c r="J948" s="1590" t="s">
        <v>72</v>
      </c>
    </row>
    <row r="949" spans="2:10" ht="26.25" thickBot="1">
      <c r="B949" s="105" t="s">
        <v>73</v>
      </c>
      <c r="C949" s="105" t="s">
        <v>74</v>
      </c>
      <c r="D949" s="105" t="s">
        <v>75</v>
      </c>
      <c r="E949" s="1591"/>
      <c r="F949" s="1601"/>
      <c r="G949" s="1597"/>
      <c r="H949" s="1591"/>
      <c r="I949" s="1601"/>
      <c r="J949" s="1591"/>
    </row>
    <row r="950" spans="2:10" ht="15.75" customHeight="1" thickBot="1">
      <c r="B950" s="78"/>
      <c r="C950" s="106" t="s">
        <v>73</v>
      </c>
      <c r="D950" s="107" t="s">
        <v>73</v>
      </c>
      <c r="E950" s="1592"/>
      <c r="F950" s="1603"/>
      <c r="G950" s="1598"/>
      <c r="H950" s="1592"/>
      <c r="I950" s="1603"/>
      <c r="J950" s="1592"/>
    </row>
    <row r="951" spans="2:10" ht="12.75" customHeight="1" thickBot="1">
      <c r="B951" s="109" t="s">
        <v>76</v>
      </c>
      <c r="C951" s="110" t="s">
        <v>76</v>
      </c>
      <c r="D951" s="111" t="s">
        <v>77</v>
      </c>
      <c r="E951" s="110"/>
      <c r="F951" s="113" t="s">
        <v>79</v>
      </c>
      <c r="G951" s="114" t="s">
        <v>80</v>
      </c>
      <c r="H951" s="113" t="s">
        <v>81</v>
      </c>
      <c r="I951" s="114" t="s">
        <v>81</v>
      </c>
      <c r="J951" s="113" t="s">
        <v>427</v>
      </c>
    </row>
    <row r="952" spans="2:10" ht="17.25" customHeight="1">
      <c r="B952" s="115"/>
      <c r="C952" s="115"/>
      <c r="D952" s="115"/>
      <c r="E952" s="117" t="s">
        <v>103</v>
      </c>
      <c r="F952" s="118"/>
      <c r="G952" s="118"/>
      <c r="H952" s="119"/>
      <c r="I952" s="119"/>
      <c r="J952" s="119"/>
    </row>
    <row r="953" spans="2:10" ht="13.5" customHeight="1">
      <c r="B953" s="166">
        <v>18</v>
      </c>
      <c r="C953" s="166">
        <v>3</v>
      </c>
      <c r="D953" s="120"/>
      <c r="E953" s="122" t="s">
        <v>141</v>
      </c>
      <c r="F953" s="138"/>
      <c r="G953" s="138"/>
      <c r="H953" s="138"/>
      <c r="I953" s="138"/>
      <c r="J953" s="138"/>
    </row>
    <row r="954" spans="2:10" ht="14.25" customHeight="1">
      <c r="B954" s="120">
        <v>18</v>
      </c>
      <c r="C954" s="120">
        <v>3</v>
      </c>
      <c r="D954" s="120">
        <v>4</v>
      </c>
      <c r="E954" s="134" t="s">
        <v>142</v>
      </c>
      <c r="F954" s="169">
        <v>0</v>
      </c>
      <c r="G954" s="169">
        <v>140562984</v>
      </c>
      <c r="H954" s="132">
        <v>178431000</v>
      </c>
      <c r="I954" s="132">
        <v>17478670</v>
      </c>
      <c r="J954" s="136">
        <v>200000000</v>
      </c>
    </row>
    <row r="955" spans="2:10" ht="14.25" customHeight="1">
      <c r="B955" s="120">
        <v>18</v>
      </c>
      <c r="C955" s="120">
        <v>3</v>
      </c>
      <c r="D955" s="120">
        <v>4</v>
      </c>
      <c r="E955" s="124" t="s">
        <v>143</v>
      </c>
      <c r="F955" s="169">
        <v>0</v>
      </c>
      <c r="G955" s="169">
        <v>0</v>
      </c>
      <c r="H955" s="136" t="s">
        <v>86</v>
      </c>
      <c r="I955" s="132">
        <v>0</v>
      </c>
      <c r="J955" s="136" t="s">
        <v>457</v>
      </c>
    </row>
    <row r="956" spans="2:10" ht="11.25" customHeight="1">
      <c r="B956" s="115"/>
      <c r="C956" s="115"/>
      <c r="D956" s="115"/>
      <c r="E956" s="117"/>
      <c r="F956" s="118"/>
      <c r="G956" s="118"/>
      <c r="H956" s="119"/>
      <c r="I956" s="119"/>
      <c r="J956" s="119"/>
    </row>
    <row r="957" spans="2:10" ht="14.25" customHeight="1">
      <c r="B957" s="166">
        <v>18</v>
      </c>
      <c r="C957" s="166">
        <v>2</v>
      </c>
      <c r="D957" s="120"/>
      <c r="E957" s="122" t="s">
        <v>209</v>
      </c>
      <c r="F957" s="138"/>
      <c r="G957" s="138"/>
      <c r="H957" s="138"/>
      <c r="I957" s="138"/>
      <c r="J957" s="138"/>
    </row>
    <row r="958" spans="2:10" ht="14.25" customHeight="1">
      <c r="B958" s="120">
        <v>18</v>
      </c>
      <c r="C958" s="120">
        <v>2</v>
      </c>
      <c r="D958" s="120">
        <v>3</v>
      </c>
      <c r="E958" s="124" t="s">
        <v>210</v>
      </c>
      <c r="F958" s="169">
        <v>0</v>
      </c>
      <c r="G958" s="169">
        <v>0</v>
      </c>
      <c r="H958" s="136" t="s">
        <v>86</v>
      </c>
      <c r="I958" s="132">
        <v>0</v>
      </c>
      <c r="J958" s="136">
        <v>0</v>
      </c>
    </row>
    <row r="959" spans="2:10" ht="14.25" customHeight="1">
      <c r="B959" s="120">
        <v>18</v>
      </c>
      <c r="C959" s="120">
        <v>2</v>
      </c>
      <c r="D959" s="120">
        <v>3</v>
      </c>
      <c r="E959" s="124" t="s">
        <v>211</v>
      </c>
      <c r="F959" s="125">
        <v>0</v>
      </c>
      <c r="G959" s="125">
        <v>0</v>
      </c>
      <c r="H959" s="136" t="s">
        <v>86</v>
      </c>
      <c r="I959" s="132">
        <v>35703470</v>
      </c>
      <c r="J959" s="136">
        <v>20000000</v>
      </c>
    </row>
    <row r="960" spans="2:10" ht="15" customHeight="1">
      <c r="B960" s="120">
        <v>18</v>
      </c>
      <c r="C960" s="120">
        <v>2</v>
      </c>
      <c r="D960" s="120">
        <v>3</v>
      </c>
      <c r="E960" s="134" t="s">
        <v>212</v>
      </c>
      <c r="F960" s="173">
        <v>11000000</v>
      </c>
      <c r="G960" s="173">
        <v>10000000</v>
      </c>
      <c r="H960" s="132">
        <v>13239460</v>
      </c>
      <c r="I960" s="132">
        <v>15200110</v>
      </c>
      <c r="J960" s="132">
        <v>15000000</v>
      </c>
    </row>
    <row r="961" spans="2:10" ht="13.5" customHeight="1">
      <c r="B961" s="120">
        <v>18</v>
      </c>
      <c r="C961" s="120">
        <v>2</v>
      </c>
      <c r="D961" s="120">
        <v>3</v>
      </c>
      <c r="E961" s="134" t="s">
        <v>213</v>
      </c>
      <c r="F961" s="173">
        <v>40000000</v>
      </c>
      <c r="G961" s="173">
        <v>41000000</v>
      </c>
      <c r="H961" s="132">
        <v>51000000</v>
      </c>
      <c r="I961" s="132">
        <v>69700100</v>
      </c>
      <c r="J961" s="132">
        <v>51000000</v>
      </c>
    </row>
    <row r="962" spans="2:10" ht="13.5" customHeight="1">
      <c r="B962" s="120">
        <v>18</v>
      </c>
      <c r="C962" s="120">
        <v>2</v>
      </c>
      <c r="D962" s="120">
        <v>3</v>
      </c>
      <c r="E962" s="134" t="s">
        <v>432</v>
      </c>
      <c r="F962" s="173">
        <v>1000000</v>
      </c>
      <c r="G962" s="173">
        <v>1050000</v>
      </c>
      <c r="H962" s="132">
        <v>2000000</v>
      </c>
      <c r="I962" s="132">
        <v>0</v>
      </c>
      <c r="J962" s="132">
        <v>2000000</v>
      </c>
    </row>
    <row r="963" spans="2:10" ht="15" customHeight="1">
      <c r="B963" s="120">
        <v>18</v>
      </c>
      <c r="C963" s="120">
        <v>2</v>
      </c>
      <c r="D963" s="120">
        <v>3</v>
      </c>
      <c r="E963" s="134" t="s">
        <v>214</v>
      </c>
      <c r="F963" s="173">
        <v>350000</v>
      </c>
      <c r="G963" s="173">
        <v>300000</v>
      </c>
      <c r="H963" s="132">
        <v>4500000</v>
      </c>
      <c r="I963" s="132">
        <v>120500</v>
      </c>
      <c r="J963" s="132">
        <v>5000000</v>
      </c>
    </row>
    <row r="964" spans="2:10" ht="14.25" customHeight="1">
      <c r="B964" s="120">
        <v>18</v>
      </c>
      <c r="C964" s="120">
        <v>2</v>
      </c>
      <c r="D964" s="120">
        <v>3</v>
      </c>
      <c r="E964" s="134" t="s">
        <v>215</v>
      </c>
      <c r="F964" s="173">
        <v>500000</v>
      </c>
      <c r="G964" s="173">
        <v>600000</v>
      </c>
      <c r="H964" s="132">
        <v>600000</v>
      </c>
      <c r="I964" s="132">
        <v>720000</v>
      </c>
      <c r="J964" s="132">
        <v>1000000</v>
      </c>
    </row>
    <row r="965" spans="2:10" ht="15" customHeight="1">
      <c r="B965" s="120">
        <v>18</v>
      </c>
      <c r="C965" s="120">
        <v>2</v>
      </c>
      <c r="D965" s="120">
        <v>3</v>
      </c>
      <c r="E965" s="134" t="s">
        <v>216</v>
      </c>
      <c r="F965" s="173">
        <v>7200000</v>
      </c>
      <c r="G965" s="173">
        <v>4000000</v>
      </c>
      <c r="H965" s="132">
        <v>7000000</v>
      </c>
      <c r="I965" s="132">
        <v>7650000</v>
      </c>
      <c r="J965" s="132">
        <v>6000000000</v>
      </c>
    </row>
    <row r="966" spans="2:10" ht="12" customHeight="1">
      <c r="B966" s="120">
        <v>18</v>
      </c>
      <c r="C966" s="120">
        <v>2</v>
      </c>
      <c r="D966" s="120">
        <v>3</v>
      </c>
      <c r="E966" s="134" t="s">
        <v>217</v>
      </c>
      <c r="F966" s="132">
        <v>0</v>
      </c>
      <c r="G966" s="132">
        <v>0</v>
      </c>
      <c r="H966" s="136" t="s">
        <v>86</v>
      </c>
      <c r="I966" s="132">
        <v>0</v>
      </c>
      <c r="J966" s="136">
        <v>0</v>
      </c>
    </row>
    <row r="967" spans="2:10" ht="12" customHeight="1">
      <c r="B967" s="120">
        <v>18</v>
      </c>
      <c r="C967" s="120">
        <v>2</v>
      </c>
      <c r="D967" s="120">
        <v>3</v>
      </c>
      <c r="E967" s="134" t="s">
        <v>218</v>
      </c>
      <c r="F967" s="173">
        <v>700000</v>
      </c>
      <c r="G967" s="173">
        <v>550000</v>
      </c>
      <c r="H967" s="132">
        <v>650000</v>
      </c>
      <c r="I967" s="132">
        <v>714700</v>
      </c>
      <c r="J967" s="132">
        <v>1000000</v>
      </c>
    </row>
    <row r="968" spans="2:10" ht="15" customHeight="1">
      <c r="B968" s="120">
        <v>18</v>
      </c>
      <c r="C968" s="120">
        <v>2</v>
      </c>
      <c r="D968" s="120">
        <v>3</v>
      </c>
      <c r="E968" s="124" t="s">
        <v>219</v>
      </c>
      <c r="F968" s="132">
        <v>0</v>
      </c>
      <c r="G968" s="132">
        <v>0</v>
      </c>
      <c r="H968" s="132">
        <v>65884000</v>
      </c>
      <c r="I968" s="132">
        <v>0</v>
      </c>
      <c r="J968" s="132">
        <v>70000000</v>
      </c>
    </row>
    <row r="969" spans="2:10" ht="8.25" customHeight="1">
      <c r="B969" s="39"/>
      <c r="C969" s="39"/>
      <c r="D969" s="39"/>
      <c r="E969" s="39"/>
      <c r="F969" s="39"/>
      <c r="G969" s="39"/>
      <c r="H969" s="39"/>
      <c r="I969" s="39"/>
      <c r="J969" s="285"/>
    </row>
    <row r="970" spans="2:10">
      <c r="B970" s="120">
        <v>25</v>
      </c>
      <c r="C970" s="120">
        <v>3</v>
      </c>
      <c r="D970" s="120"/>
      <c r="E970" s="122" t="s">
        <v>513</v>
      </c>
      <c r="F970" s="132"/>
      <c r="G970" s="132"/>
      <c r="H970" s="136"/>
      <c r="I970" s="132"/>
      <c r="J970" s="136"/>
    </row>
    <row r="971" spans="2:10">
      <c r="B971" s="120">
        <v>25</v>
      </c>
      <c r="C971" s="120">
        <v>3</v>
      </c>
      <c r="D971" s="120">
        <v>3</v>
      </c>
      <c r="E971" s="124" t="s">
        <v>514</v>
      </c>
      <c r="F971" s="132">
        <v>0</v>
      </c>
      <c r="G971" s="132">
        <v>74254482</v>
      </c>
      <c r="H971" s="136">
        <v>0</v>
      </c>
      <c r="I971" s="132">
        <v>51649953</v>
      </c>
      <c r="J971" s="136">
        <v>105400000</v>
      </c>
    </row>
    <row r="972" spans="2:10">
      <c r="B972" s="120">
        <v>25</v>
      </c>
      <c r="C972" s="120">
        <v>3</v>
      </c>
      <c r="D972" s="120">
        <v>3</v>
      </c>
      <c r="E972" s="124" t="s">
        <v>515</v>
      </c>
      <c r="F972" s="132">
        <v>0</v>
      </c>
      <c r="G972" s="132">
        <v>31497129</v>
      </c>
      <c r="H972" s="136">
        <v>0</v>
      </c>
      <c r="I972" s="132">
        <v>21773999</v>
      </c>
      <c r="J972" s="136">
        <v>51000000</v>
      </c>
    </row>
    <row r="973" spans="2:10">
      <c r="B973" s="120">
        <v>25</v>
      </c>
      <c r="C973" s="120">
        <v>3</v>
      </c>
      <c r="D973" s="120">
        <v>3</v>
      </c>
      <c r="E973" s="124" t="s">
        <v>516</v>
      </c>
      <c r="F973" s="132">
        <v>0</v>
      </c>
      <c r="G973" s="132">
        <v>14173700</v>
      </c>
      <c r="H973" s="136">
        <v>0</v>
      </c>
      <c r="I973" s="132">
        <v>9621200</v>
      </c>
      <c r="J973" s="136">
        <v>20000000</v>
      </c>
    </row>
    <row r="974" spans="2:10">
      <c r="B974" s="120">
        <v>25</v>
      </c>
      <c r="C974" s="120">
        <v>3</v>
      </c>
      <c r="D974" s="120">
        <v>3</v>
      </c>
      <c r="E974" s="124" t="s">
        <v>517</v>
      </c>
      <c r="F974" s="132">
        <v>0</v>
      </c>
      <c r="G974" s="132">
        <v>2360000</v>
      </c>
      <c r="H974" s="136">
        <v>0</v>
      </c>
      <c r="I974" s="132">
        <v>1620000</v>
      </c>
      <c r="J974" s="136">
        <v>3200000</v>
      </c>
    </row>
    <row r="975" spans="2:10">
      <c r="B975" s="120">
        <v>25</v>
      </c>
      <c r="C975" s="120">
        <v>3</v>
      </c>
      <c r="D975" s="120">
        <v>3</v>
      </c>
      <c r="E975" s="124" t="s">
        <v>63</v>
      </c>
      <c r="F975" s="132">
        <v>0</v>
      </c>
      <c r="G975" s="132">
        <v>553492</v>
      </c>
      <c r="H975" s="136">
        <v>0</v>
      </c>
      <c r="I975" s="132">
        <v>405358</v>
      </c>
      <c r="J975" s="136">
        <v>1000000</v>
      </c>
    </row>
    <row r="976" spans="2:10" ht="9.75" customHeight="1">
      <c r="B976" s="120"/>
      <c r="C976" s="120"/>
      <c r="D976" s="120"/>
      <c r="E976" s="124"/>
      <c r="F976" s="132"/>
      <c r="G976" s="132"/>
      <c r="H976" s="136"/>
      <c r="I976" s="132"/>
      <c r="J976" s="136"/>
    </row>
    <row r="977" spans="2:10">
      <c r="B977" s="120">
        <v>39</v>
      </c>
      <c r="C977" s="120">
        <v>1</v>
      </c>
      <c r="D977" s="120"/>
      <c r="E977" s="122" t="s">
        <v>488</v>
      </c>
      <c r="F977" s="132"/>
      <c r="G977" s="132"/>
      <c r="H977" s="136"/>
      <c r="I977" s="132"/>
      <c r="J977" s="136"/>
    </row>
    <row r="978" spans="2:10">
      <c r="B978" s="120">
        <v>39</v>
      </c>
      <c r="C978" s="120">
        <v>1</v>
      </c>
      <c r="D978" s="120">
        <v>3</v>
      </c>
      <c r="E978" s="124" t="s">
        <v>640</v>
      </c>
      <c r="F978" s="132">
        <v>0</v>
      </c>
      <c r="G978" s="132">
        <v>100469268</v>
      </c>
      <c r="H978" s="136">
        <v>0</v>
      </c>
      <c r="I978" s="132">
        <v>99900288</v>
      </c>
      <c r="J978" s="136">
        <v>156000000</v>
      </c>
    </row>
    <row r="979" spans="2:10" ht="8.25" customHeight="1">
      <c r="B979" s="120"/>
      <c r="C979" s="120"/>
      <c r="D979" s="120"/>
      <c r="E979" s="124"/>
      <c r="F979" s="132"/>
      <c r="G979" s="132"/>
      <c r="H979" s="136"/>
      <c r="I979" s="132"/>
      <c r="J979" s="136"/>
    </row>
    <row r="980" spans="2:10" ht="14.25" customHeight="1">
      <c r="B980" s="120">
        <v>32</v>
      </c>
      <c r="C980" s="120"/>
      <c r="D980" s="120"/>
      <c r="E980" s="122" t="s">
        <v>641</v>
      </c>
      <c r="F980" s="132"/>
      <c r="G980" s="132"/>
      <c r="H980" s="136"/>
      <c r="I980" s="132"/>
      <c r="J980" s="136"/>
    </row>
    <row r="981" spans="2:10" ht="12.75" customHeight="1">
      <c r="B981" s="120">
        <v>32</v>
      </c>
      <c r="C981" s="120">
        <v>3</v>
      </c>
      <c r="D981" s="120">
        <v>3</v>
      </c>
      <c r="E981" s="124" t="s">
        <v>642</v>
      </c>
      <c r="F981" s="132">
        <v>0</v>
      </c>
      <c r="G981" s="132">
        <v>47684570</v>
      </c>
      <c r="H981" s="136">
        <v>0</v>
      </c>
      <c r="I981" s="132">
        <v>44292305</v>
      </c>
      <c r="J981" s="136">
        <v>281700000</v>
      </c>
    </row>
    <row r="982" spans="2:10" ht="14.25" customHeight="1">
      <c r="B982" s="120">
        <v>32</v>
      </c>
      <c r="C982" s="120">
        <v>3</v>
      </c>
      <c r="D982" s="120">
        <v>3</v>
      </c>
      <c r="E982" s="124" t="s">
        <v>643</v>
      </c>
      <c r="F982" s="132">
        <v>0</v>
      </c>
      <c r="G982" s="132">
        <v>780000</v>
      </c>
      <c r="H982" s="136">
        <v>0</v>
      </c>
      <c r="I982" s="132">
        <v>1434500</v>
      </c>
      <c r="J982" s="136">
        <v>3000000</v>
      </c>
    </row>
    <row r="983" spans="2:10" ht="13.5" customHeight="1">
      <c r="B983" s="120">
        <v>32</v>
      </c>
      <c r="C983" s="120">
        <v>3</v>
      </c>
      <c r="D983" s="120">
        <v>3</v>
      </c>
      <c r="E983" s="124" t="s">
        <v>644</v>
      </c>
      <c r="F983" s="132">
        <v>0</v>
      </c>
      <c r="G983" s="132">
        <v>980000</v>
      </c>
      <c r="H983" s="136">
        <v>0</v>
      </c>
      <c r="I983" s="132">
        <v>605000</v>
      </c>
      <c r="J983" s="136">
        <v>2500000</v>
      </c>
    </row>
    <row r="984" spans="2:10" ht="12.75" customHeight="1" thickBot="1">
      <c r="B984" s="120">
        <v>32</v>
      </c>
      <c r="C984" s="120">
        <v>3</v>
      </c>
      <c r="D984" s="120">
        <v>3</v>
      </c>
      <c r="E984" s="124" t="s">
        <v>57</v>
      </c>
      <c r="F984" s="132">
        <v>0</v>
      </c>
      <c r="G984" s="136" t="s">
        <v>86</v>
      </c>
      <c r="H984" s="136">
        <v>0</v>
      </c>
      <c r="I984" s="132">
        <v>0</v>
      </c>
      <c r="J984" s="136" t="s">
        <v>86</v>
      </c>
    </row>
    <row r="985" spans="2:10" ht="13.5" customHeight="1" thickBot="1">
      <c r="B985" s="1593" t="s">
        <v>67</v>
      </c>
      <c r="C985" s="1594"/>
      <c r="D985" s="1595"/>
      <c r="E985" s="1590" t="s">
        <v>69</v>
      </c>
      <c r="F985" s="1600" t="s">
        <v>70</v>
      </c>
      <c r="G985" s="1596" t="s">
        <v>70</v>
      </c>
      <c r="H985" s="1590" t="s">
        <v>71</v>
      </c>
      <c r="I985" s="1600" t="s">
        <v>428</v>
      </c>
      <c r="J985" s="1590" t="s">
        <v>72</v>
      </c>
    </row>
    <row r="986" spans="2:10" ht="26.25" thickBot="1">
      <c r="B986" s="105" t="s">
        <v>73</v>
      </c>
      <c r="C986" s="105" t="s">
        <v>74</v>
      </c>
      <c r="D986" s="105" t="s">
        <v>75</v>
      </c>
      <c r="E986" s="1591"/>
      <c r="F986" s="1601"/>
      <c r="G986" s="1597"/>
      <c r="H986" s="1591"/>
      <c r="I986" s="1601"/>
      <c r="J986" s="1591"/>
    </row>
    <row r="987" spans="2:10" ht="15.75" customHeight="1" thickBot="1">
      <c r="B987" s="78"/>
      <c r="C987" s="106" t="s">
        <v>73</v>
      </c>
      <c r="D987" s="107" t="s">
        <v>73</v>
      </c>
      <c r="E987" s="1592"/>
      <c r="F987" s="1603"/>
      <c r="G987" s="1598"/>
      <c r="H987" s="1592"/>
      <c r="I987" s="1603"/>
      <c r="J987" s="1592"/>
    </row>
    <row r="988" spans="2:10" ht="12.75" customHeight="1" thickBot="1">
      <c r="B988" s="109" t="s">
        <v>76</v>
      </c>
      <c r="C988" s="110" t="s">
        <v>76</v>
      </c>
      <c r="D988" s="111" t="s">
        <v>77</v>
      </c>
      <c r="E988" s="110"/>
      <c r="F988" s="113" t="s">
        <v>79</v>
      </c>
      <c r="G988" s="114" t="s">
        <v>80</v>
      </c>
      <c r="H988" s="113" t="s">
        <v>81</v>
      </c>
      <c r="I988" s="114" t="s">
        <v>81</v>
      </c>
      <c r="J988" s="113" t="s">
        <v>427</v>
      </c>
    </row>
    <row r="989" spans="2:10" ht="17.25" customHeight="1">
      <c r="B989" s="115"/>
      <c r="C989" s="115"/>
      <c r="D989" s="115"/>
      <c r="E989" s="117" t="s">
        <v>103</v>
      </c>
      <c r="F989" s="118"/>
      <c r="G989" s="118"/>
      <c r="H989" s="119"/>
      <c r="I989" s="119"/>
      <c r="J989" s="119"/>
    </row>
    <row r="990" spans="2:10">
      <c r="B990" s="120">
        <v>21</v>
      </c>
      <c r="C990" s="120">
        <v>5</v>
      </c>
      <c r="D990" s="120"/>
      <c r="E990" s="122" t="s">
        <v>502</v>
      </c>
      <c r="F990" s="132"/>
      <c r="G990" s="132"/>
      <c r="H990" s="136"/>
      <c r="I990" s="132"/>
      <c r="J990" s="136"/>
    </row>
    <row r="991" spans="2:10">
      <c r="B991" s="120">
        <v>21</v>
      </c>
      <c r="C991" s="120">
        <v>5</v>
      </c>
      <c r="D991" s="120">
        <v>5</v>
      </c>
      <c r="E991" s="124" t="s">
        <v>503</v>
      </c>
      <c r="F991" s="132">
        <v>0</v>
      </c>
      <c r="G991" s="132">
        <v>89841215</v>
      </c>
      <c r="H991" s="132">
        <v>0</v>
      </c>
      <c r="I991" s="132">
        <v>59308760</v>
      </c>
      <c r="J991" s="136">
        <v>90000000</v>
      </c>
    </row>
    <row r="992" spans="2:10">
      <c r="B992" s="120">
        <v>21</v>
      </c>
      <c r="C992" s="120">
        <v>5</v>
      </c>
      <c r="D992" s="120">
        <v>5</v>
      </c>
      <c r="E992" s="124" t="s">
        <v>504</v>
      </c>
      <c r="F992" s="132">
        <v>0</v>
      </c>
      <c r="G992" s="132">
        <v>17500000</v>
      </c>
      <c r="H992" s="132">
        <v>0</v>
      </c>
      <c r="I992" s="132">
        <v>24000000</v>
      </c>
      <c r="J992" s="136">
        <v>30000000</v>
      </c>
    </row>
    <row r="993" spans="2:10">
      <c r="B993" s="120">
        <v>21</v>
      </c>
      <c r="C993" s="120">
        <v>5</v>
      </c>
      <c r="D993" s="120">
        <v>5</v>
      </c>
      <c r="E993" s="124" t="s">
        <v>505</v>
      </c>
      <c r="F993" s="132">
        <v>0</v>
      </c>
      <c r="G993" s="132">
        <v>1209905</v>
      </c>
      <c r="H993" s="132">
        <v>0</v>
      </c>
      <c r="I993" s="132">
        <v>1954115</v>
      </c>
      <c r="J993" s="136">
        <v>3000000</v>
      </c>
    </row>
    <row r="994" spans="2:10">
      <c r="B994" s="120">
        <v>21</v>
      </c>
      <c r="C994" s="120">
        <v>5</v>
      </c>
      <c r="D994" s="120">
        <v>5</v>
      </c>
      <c r="E994" s="124" t="s">
        <v>506</v>
      </c>
      <c r="F994" s="132">
        <v>0</v>
      </c>
      <c r="G994" s="132">
        <v>4000000</v>
      </c>
      <c r="H994" s="132">
        <v>0</v>
      </c>
      <c r="I994" s="132">
        <v>0</v>
      </c>
      <c r="J994" s="136">
        <v>4000000</v>
      </c>
    </row>
    <row r="995" spans="2:10">
      <c r="B995" s="120">
        <v>21</v>
      </c>
      <c r="C995" s="120">
        <v>5</v>
      </c>
      <c r="D995" s="120">
        <v>5</v>
      </c>
      <c r="E995" s="124" t="s">
        <v>507</v>
      </c>
      <c r="F995" s="132">
        <v>0</v>
      </c>
      <c r="G995" s="132">
        <v>0</v>
      </c>
      <c r="H995" s="132">
        <v>0</v>
      </c>
      <c r="I995" s="132">
        <v>3500000</v>
      </c>
      <c r="J995" s="136">
        <v>3500000</v>
      </c>
    </row>
    <row r="996" spans="2:10">
      <c r="B996" s="120">
        <v>21</v>
      </c>
      <c r="C996" s="120">
        <v>5</v>
      </c>
      <c r="D996" s="120">
        <v>5</v>
      </c>
      <c r="E996" s="124" t="s">
        <v>508</v>
      </c>
      <c r="F996" s="132"/>
      <c r="G996" s="132">
        <v>192019</v>
      </c>
      <c r="H996" s="136"/>
      <c r="I996" s="132">
        <v>1064320</v>
      </c>
      <c r="J996" s="136">
        <v>2000000</v>
      </c>
    </row>
    <row r="997" spans="2:10">
      <c r="B997" s="39"/>
      <c r="C997" s="39"/>
      <c r="D997" s="39"/>
      <c r="E997" s="39"/>
      <c r="F997" s="39"/>
      <c r="G997" s="39"/>
      <c r="H997" s="39"/>
      <c r="I997" s="39"/>
      <c r="J997" s="285"/>
    </row>
    <row r="998" spans="2:10" ht="25.5">
      <c r="B998" s="120">
        <v>16</v>
      </c>
      <c r="C998" s="120">
        <v>9</v>
      </c>
      <c r="D998" s="120"/>
      <c r="E998" s="122" t="s">
        <v>639</v>
      </c>
      <c r="F998" s="136"/>
      <c r="G998" s="136"/>
      <c r="H998" s="136"/>
      <c r="I998" s="136"/>
      <c r="J998" s="136"/>
    </row>
    <row r="999" spans="2:10">
      <c r="B999" s="120">
        <v>16</v>
      </c>
      <c r="C999" s="120">
        <v>9</v>
      </c>
      <c r="D999" s="120">
        <v>3</v>
      </c>
      <c r="E999" s="124" t="s">
        <v>518</v>
      </c>
      <c r="F999" s="136">
        <v>0</v>
      </c>
      <c r="G999" s="136">
        <v>3588200</v>
      </c>
      <c r="H999" s="136">
        <v>0</v>
      </c>
      <c r="I999" s="136">
        <v>313549</v>
      </c>
      <c r="J999" s="136">
        <v>5872000</v>
      </c>
    </row>
    <row r="1000" spans="2:10">
      <c r="B1000" s="120">
        <v>16</v>
      </c>
      <c r="C1000" s="120">
        <v>9</v>
      </c>
      <c r="D1000" s="120">
        <v>3</v>
      </c>
      <c r="E1000" s="124" t="s">
        <v>519</v>
      </c>
      <c r="F1000" s="136">
        <v>0</v>
      </c>
      <c r="G1000" s="136">
        <v>3550600</v>
      </c>
      <c r="H1000" s="136">
        <v>0</v>
      </c>
      <c r="I1000" s="136">
        <v>1800000</v>
      </c>
      <c r="J1000" s="136">
        <v>4962000</v>
      </c>
    </row>
    <row r="1001" spans="2:10">
      <c r="B1001" s="120">
        <v>16</v>
      </c>
      <c r="C1001" s="120">
        <v>9</v>
      </c>
      <c r="D1001" s="120">
        <v>3</v>
      </c>
      <c r="E1001" s="124" t="s">
        <v>520</v>
      </c>
      <c r="F1001" s="136">
        <v>0</v>
      </c>
      <c r="G1001" s="136">
        <v>1655300</v>
      </c>
      <c r="H1001" s="136">
        <v>0</v>
      </c>
      <c r="I1001" s="136">
        <v>2550600</v>
      </c>
      <c r="J1001" s="136">
        <v>5161000</v>
      </c>
    </row>
    <row r="1002" spans="2:10">
      <c r="B1002" s="120">
        <v>16</v>
      </c>
      <c r="C1002" s="120">
        <v>9</v>
      </c>
      <c r="D1002" s="120">
        <v>3</v>
      </c>
      <c r="E1002" s="124" t="s">
        <v>521</v>
      </c>
      <c r="F1002" s="136">
        <v>0</v>
      </c>
      <c r="G1002" s="136">
        <v>160000</v>
      </c>
      <c r="H1002" s="136">
        <v>0</v>
      </c>
      <c r="I1002" s="136">
        <v>140000</v>
      </c>
      <c r="J1002" s="136">
        <v>250000</v>
      </c>
    </row>
    <row r="1003" spans="2:10">
      <c r="B1003" s="120">
        <v>16</v>
      </c>
      <c r="C1003" s="120">
        <v>9</v>
      </c>
      <c r="D1003" s="120">
        <v>3</v>
      </c>
      <c r="E1003" s="124" t="s">
        <v>522</v>
      </c>
      <c r="F1003" s="136">
        <v>0</v>
      </c>
      <c r="G1003" s="136">
        <v>0</v>
      </c>
      <c r="H1003" s="136">
        <v>0</v>
      </c>
      <c r="I1003" s="136">
        <v>0</v>
      </c>
      <c r="J1003" s="136">
        <v>225000</v>
      </c>
    </row>
    <row r="1004" spans="2:10">
      <c r="B1004" s="120">
        <v>16</v>
      </c>
      <c r="C1004" s="120">
        <v>9</v>
      </c>
      <c r="D1004" s="120">
        <v>3</v>
      </c>
      <c r="E1004" s="124" t="s">
        <v>523</v>
      </c>
      <c r="F1004" s="136">
        <v>0</v>
      </c>
      <c r="G1004" s="136">
        <v>28700</v>
      </c>
      <c r="H1004" s="136">
        <v>0</v>
      </c>
      <c r="I1004" s="136">
        <v>14000</v>
      </c>
      <c r="J1004" s="136">
        <v>200000</v>
      </c>
    </row>
    <row r="1005" spans="2:10">
      <c r="B1005" s="120">
        <v>16</v>
      </c>
      <c r="C1005" s="120">
        <v>9</v>
      </c>
      <c r="D1005" s="120">
        <v>3</v>
      </c>
      <c r="E1005" s="124" t="s">
        <v>524</v>
      </c>
      <c r="F1005" s="136">
        <v>0</v>
      </c>
      <c r="G1005" s="136">
        <v>4740000</v>
      </c>
      <c r="H1005" s="136">
        <v>0</v>
      </c>
      <c r="I1005" s="136">
        <v>900000</v>
      </c>
      <c r="J1005" s="136">
        <v>20000000</v>
      </c>
    </row>
    <row r="1006" spans="2:10">
      <c r="B1006" s="120">
        <v>16</v>
      </c>
      <c r="C1006" s="120">
        <v>9</v>
      </c>
      <c r="D1006" s="120">
        <v>3</v>
      </c>
      <c r="E1006" s="124" t="s">
        <v>525</v>
      </c>
      <c r="F1006" s="136">
        <v>0</v>
      </c>
      <c r="G1006" s="136">
        <v>260000</v>
      </c>
      <c r="H1006" s="136">
        <v>0</v>
      </c>
      <c r="I1006" s="136">
        <v>420000</v>
      </c>
      <c r="J1006" s="136">
        <v>4000000</v>
      </c>
    </row>
    <row r="1007" spans="2:10">
      <c r="B1007" s="120"/>
      <c r="C1007" s="120"/>
      <c r="D1007" s="120"/>
      <c r="E1007" s="124"/>
      <c r="F1007" s="136"/>
      <c r="G1007" s="136"/>
      <c r="H1007" s="136"/>
      <c r="I1007" s="136"/>
      <c r="J1007" s="136"/>
    </row>
    <row r="1008" spans="2:10" ht="25.5">
      <c r="B1008" s="120">
        <v>18</v>
      </c>
      <c r="C1008" s="120">
        <v>8</v>
      </c>
      <c r="D1008" s="120"/>
      <c r="E1008" s="122" t="s">
        <v>530</v>
      </c>
      <c r="F1008" s="136"/>
      <c r="G1008" s="136"/>
      <c r="H1008" s="136"/>
      <c r="I1008" s="136"/>
      <c r="J1008" s="136"/>
    </row>
    <row r="1009" spans="2:10">
      <c r="B1009" s="120">
        <v>18</v>
      </c>
      <c r="C1009" s="120">
        <v>8</v>
      </c>
      <c r="D1009" s="120">
        <v>3</v>
      </c>
      <c r="E1009" s="124" t="s">
        <v>531</v>
      </c>
      <c r="F1009" s="136">
        <v>0</v>
      </c>
      <c r="G1009" s="136">
        <v>687651900</v>
      </c>
      <c r="H1009" s="136">
        <v>0</v>
      </c>
      <c r="I1009" s="136">
        <v>206295570</v>
      </c>
      <c r="J1009" s="136">
        <v>243487350</v>
      </c>
    </row>
    <row r="1010" spans="2:10">
      <c r="B1010" s="120">
        <v>18</v>
      </c>
      <c r="C1010" s="120">
        <v>8</v>
      </c>
      <c r="D1010" s="120">
        <v>3</v>
      </c>
      <c r="E1010" s="124" t="s">
        <v>532</v>
      </c>
      <c r="F1010" s="136">
        <v>0</v>
      </c>
      <c r="G1010" s="136">
        <v>75508300</v>
      </c>
      <c r="H1010" s="136">
        <v>0</v>
      </c>
      <c r="I1010" s="136">
        <v>22652490</v>
      </c>
      <c r="J1010" s="136">
        <v>25140940</v>
      </c>
    </row>
    <row r="1011" spans="2:10">
      <c r="B1011" s="120">
        <v>18</v>
      </c>
      <c r="C1011" s="120">
        <v>8</v>
      </c>
      <c r="D1011" s="120">
        <v>3</v>
      </c>
      <c r="E1011" s="124" t="s">
        <v>533</v>
      </c>
      <c r="F1011" s="136">
        <v>0</v>
      </c>
      <c r="G1011" s="136">
        <v>14500000</v>
      </c>
      <c r="H1011" s="136">
        <v>0</v>
      </c>
      <c r="I1011" s="136">
        <v>24316600</v>
      </c>
      <c r="J1011" s="136">
        <v>10045350</v>
      </c>
    </row>
    <row r="1012" spans="2:10">
      <c r="B1012" s="120">
        <v>18</v>
      </c>
      <c r="C1012" s="120">
        <v>8</v>
      </c>
      <c r="D1012" s="120">
        <v>3</v>
      </c>
      <c r="E1012" s="124" t="s">
        <v>546</v>
      </c>
      <c r="F1012" s="136">
        <v>0</v>
      </c>
      <c r="G1012" s="136">
        <v>0</v>
      </c>
      <c r="H1012" s="136">
        <v>0</v>
      </c>
      <c r="I1012" s="136">
        <v>25913500</v>
      </c>
      <c r="J1012" s="136">
        <v>0</v>
      </c>
    </row>
    <row r="1013" spans="2:10">
      <c r="B1013" s="120">
        <v>18</v>
      </c>
      <c r="C1013" s="120">
        <v>8</v>
      </c>
      <c r="D1013" s="120">
        <v>3</v>
      </c>
      <c r="E1013" s="124" t="s">
        <v>547</v>
      </c>
      <c r="F1013" s="136">
        <v>0</v>
      </c>
      <c r="G1013" s="136">
        <v>8000</v>
      </c>
      <c r="H1013" s="136">
        <v>0</v>
      </c>
      <c r="I1013" s="136">
        <v>0</v>
      </c>
      <c r="J1013" s="136">
        <v>21297780</v>
      </c>
    </row>
    <row r="1014" spans="2:10">
      <c r="B1014" s="120">
        <v>18</v>
      </c>
      <c r="C1014" s="120">
        <v>8</v>
      </c>
      <c r="D1014" s="120">
        <v>3</v>
      </c>
      <c r="E1014" s="124" t="s">
        <v>534</v>
      </c>
      <c r="F1014" s="136">
        <v>0</v>
      </c>
      <c r="G1014" s="136">
        <v>92000</v>
      </c>
      <c r="H1014" s="136">
        <v>0</v>
      </c>
      <c r="I1014" s="136">
        <v>48900</v>
      </c>
      <c r="J1014" s="136">
        <v>97800</v>
      </c>
    </row>
    <row r="1015" spans="2:10">
      <c r="B1015" s="120">
        <v>18</v>
      </c>
      <c r="C1015" s="120">
        <v>8</v>
      </c>
      <c r="D1015" s="120">
        <v>3</v>
      </c>
      <c r="E1015" s="124" t="s">
        <v>545</v>
      </c>
      <c r="F1015" s="136">
        <v>0</v>
      </c>
      <c r="G1015" s="136">
        <v>66000</v>
      </c>
      <c r="H1015" s="136">
        <v>0</v>
      </c>
      <c r="I1015" s="136">
        <v>19800</v>
      </c>
      <c r="J1015" s="136" t="s">
        <v>86</v>
      </c>
    </row>
    <row r="1016" spans="2:10">
      <c r="B1016" s="120">
        <v>18</v>
      </c>
      <c r="C1016" s="120">
        <v>8</v>
      </c>
      <c r="D1016" s="120">
        <v>3</v>
      </c>
      <c r="E1016" s="124" t="s">
        <v>535</v>
      </c>
      <c r="F1016" s="136">
        <v>0</v>
      </c>
      <c r="G1016" s="136">
        <v>18070400</v>
      </c>
      <c r="H1016" s="136">
        <v>0</v>
      </c>
      <c r="I1016" s="136">
        <v>5421120</v>
      </c>
      <c r="J1016" s="136">
        <v>12000000</v>
      </c>
    </row>
    <row r="1017" spans="2:10">
      <c r="B1017" s="120">
        <v>18</v>
      </c>
      <c r="C1017" s="120">
        <v>8</v>
      </c>
      <c r="D1017" s="120">
        <v>3</v>
      </c>
      <c r="E1017" s="124" t="s">
        <v>536</v>
      </c>
      <c r="F1017" s="136">
        <v>0</v>
      </c>
      <c r="G1017" s="136">
        <v>0</v>
      </c>
      <c r="H1017" s="136">
        <v>0</v>
      </c>
      <c r="I1017" s="136">
        <v>0</v>
      </c>
      <c r="J1017" s="136">
        <v>12600000</v>
      </c>
    </row>
    <row r="1018" spans="2:10">
      <c r="B1018" s="120">
        <v>18</v>
      </c>
      <c r="C1018" s="120">
        <v>8</v>
      </c>
      <c r="D1018" s="120">
        <v>3</v>
      </c>
      <c r="E1018" s="124" t="s">
        <v>537</v>
      </c>
      <c r="F1018" s="136">
        <v>0</v>
      </c>
      <c r="G1018" s="136">
        <v>204500</v>
      </c>
      <c r="H1018" s="136">
        <v>0</v>
      </c>
      <c r="I1018" s="136">
        <v>61350</v>
      </c>
      <c r="J1018" s="136">
        <v>1800000</v>
      </c>
    </row>
    <row r="1019" spans="2:10">
      <c r="B1019" s="120">
        <v>18</v>
      </c>
      <c r="C1019" s="120">
        <v>8</v>
      </c>
      <c r="D1019" s="120">
        <v>3</v>
      </c>
      <c r="E1019" s="124" t="s">
        <v>538</v>
      </c>
      <c r="F1019" s="136">
        <v>0</v>
      </c>
      <c r="G1019" s="136">
        <v>7592315</v>
      </c>
      <c r="H1019" s="136">
        <v>0</v>
      </c>
      <c r="I1019" s="136">
        <v>2277695</v>
      </c>
      <c r="J1019" s="136">
        <v>3220000</v>
      </c>
    </row>
    <row r="1020" spans="2:10">
      <c r="B1020" s="120">
        <v>18</v>
      </c>
      <c r="C1020" s="120">
        <v>8</v>
      </c>
      <c r="D1020" s="120">
        <v>3</v>
      </c>
      <c r="E1020" s="124" t="s">
        <v>539</v>
      </c>
      <c r="F1020" s="136">
        <v>0</v>
      </c>
      <c r="G1020" s="136">
        <v>2000</v>
      </c>
      <c r="H1020" s="136">
        <v>0</v>
      </c>
      <c r="I1020" s="136">
        <v>600</v>
      </c>
      <c r="J1020" s="136">
        <v>10000</v>
      </c>
    </row>
    <row r="1021" spans="2:10">
      <c r="B1021" s="120">
        <v>18</v>
      </c>
      <c r="C1021" s="120">
        <v>8</v>
      </c>
      <c r="D1021" s="120">
        <v>3</v>
      </c>
      <c r="E1021" s="124" t="s">
        <v>540</v>
      </c>
      <c r="F1021" s="136">
        <v>0</v>
      </c>
      <c r="G1021" s="136">
        <v>1802500</v>
      </c>
      <c r="H1021" s="136">
        <v>0</v>
      </c>
      <c r="I1021" s="136">
        <v>540750</v>
      </c>
      <c r="J1021" s="136">
        <v>1500000</v>
      </c>
    </row>
    <row r="1022" spans="2:10">
      <c r="B1022" s="120">
        <v>18</v>
      </c>
      <c r="C1022" s="120">
        <v>8</v>
      </c>
      <c r="D1022" s="120">
        <v>3</v>
      </c>
      <c r="E1022" s="124" t="s">
        <v>541</v>
      </c>
      <c r="F1022" s="136">
        <v>0</v>
      </c>
      <c r="G1022" s="136">
        <v>5100</v>
      </c>
      <c r="H1022" s="136">
        <v>0</v>
      </c>
      <c r="I1022" s="136">
        <v>1530</v>
      </c>
      <c r="J1022" s="136">
        <v>2000</v>
      </c>
    </row>
    <row r="1023" spans="2:10" ht="13.5" thickBot="1">
      <c r="B1023" s="120">
        <v>18</v>
      </c>
      <c r="C1023" s="120">
        <v>8</v>
      </c>
      <c r="D1023" s="120">
        <v>3</v>
      </c>
      <c r="E1023" s="124" t="s">
        <v>542</v>
      </c>
      <c r="F1023" s="136">
        <v>0</v>
      </c>
      <c r="G1023" s="136">
        <v>1712350</v>
      </c>
      <c r="H1023" s="136">
        <v>0</v>
      </c>
      <c r="I1023" s="136">
        <v>513705</v>
      </c>
      <c r="J1023" s="136">
        <v>85000</v>
      </c>
    </row>
    <row r="1024" spans="2:10" ht="13.5" customHeight="1" thickBot="1">
      <c r="B1024" s="1593" t="s">
        <v>67</v>
      </c>
      <c r="C1024" s="1594"/>
      <c r="D1024" s="1595"/>
      <c r="E1024" s="1590" t="s">
        <v>69</v>
      </c>
      <c r="F1024" s="1600" t="s">
        <v>70</v>
      </c>
      <c r="G1024" s="1596" t="s">
        <v>70</v>
      </c>
      <c r="H1024" s="1590" t="s">
        <v>71</v>
      </c>
      <c r="I1024" s="1600" t="s">
        <v>428</v>
      </c>
      <c r="J1024" s="1590" t="s">
        <v>72</v>
      </c>
    </row>
    <row r="1025" spans="2:10" ht="26.25" thickBot="1">
      <c r="B1025" s="105" t="s">
        <v>73</v>
      </c>
      <c r="C1025" s="105" t="s">
        <v>74</v>
      </c>
      <c r="D1025" s="105" t="s">
        <v>75</v>
      </c>
      <c r="E1025" s="1591"/>
      <c r="F1025" s="1601"/>
      <c r="G1025" s="1597"/>
      <c r="H1025" s="1591"/>
      <c r="I1025" s="1601"/>
      <c r="J1025" s="1591"/>
    </row>
    <row r="1026" spans="2:10" ht="15.75" customHeight="1" thickBot="1">
      <c r="B1026" s="78"/>
      <c r="C1026" s="106" t="s">
        <v>73</v>
      </c>
      <c r="D1026" s="107" t="s">
        <v>73</v>
      </c>
      <c r="E1026" s="1592"/>
      <c r="F1026" s="1603"/>
      <c r="G1026" s="1598"/>
      <c r="H1026" s="1592"/>
      <c r="I1026" s="1603"/>
      <c r="J1026" s="1592"/>
    </row>
    <row r="1027" spans="2:10" ht="12.75" customHeight="1" thickBot="1">
      <c r="B1027" s="109" t="s">
        <v>76</v>
      </c>
      <c r="C1027" s="110" t="s">
        <v>76</v>
      </c>
      <c r="D1027" s="111" t="s">
        <v>77</v>
      </c>
      <c r="E1027" s="110"/>
      <c r="F1027" s="113" t="s">
        <v>79</v>
      </c>
      <c r="G1027" s="114" t="s">
        <v>80</v>
      </c>
      <c r="H1027" s="113" t="s">
        <v>81</v>
      </c>
      <c r="I1027" s="114" t="s">
        <v>81</v>
      </c>
      <c r="J1027" s="113" t="s">
        <v>427</v>
      </c>
    </row>
    <row r="1028" spans="2:10" ht="17.25" customHeight="1">
      <c r="B1028" s="115"/>
      <c r="C1028" s="115"/>
      <c r="D1028" s="115"/>
      <c r="E1028" s="117" t="s">
        <v>103</v>
      </c>
      <c r="F1028" s="118"/>
      <c r="G1028" s="118"/>
      <c r="H1028" s="119"/>
      <c r="I1028" s="119"/>
      <c r="J1028" s="119"/>
    </row>
    <row r="1029" spans="2:10" ht="25.5">
      <c r="B1029" s="120">
        <v>18</v>
      </c>
      <c r="C1029" s="120">
        <v>8</v>
      </c>
      <c r="D1029" s="120"/>
      <c r="E1029" s="122" t="s">
        <v>656</v>
      </c>
      <c r="F1029" s="136"/>
      <c r="G1029" s="136"/>
      <c r="H1029" s="136"/>
      <c r="I1029" s="136"/>
      <c r="J1029" s="136"/>
    </row>
    <row r="1030" spans="2:10">
      <c r="B1030" s="120">
        <v>18</v>
      </c>
      <c r="C1030" s="120">
        <v>8</v>
      </c>
      <c r="D1030" s="120">
        <v>3</v>
      </c>
      <c r="E1030" s="124" t="s">
        <v>543</v>
      </c>
      <c r="F1030" s="136">
        <v>0</v>
      </c>
      <c r="G1030" s="136">
        <v>832200</v>
      </c>
      <c r="H1030" s="136">
        <v>0</v>
      </c>
      <c r="I1030" s="136">
        <v>249660</v>
      </c>
      <c r="J1030" s="136">
        <v>360000</v>
      </c>
    </row>
    <row r="1031" spans="2:10">
      <c r="B1031" s="120">
        <v>18</v>
      </c>
      <c r="C1031" s="120">
        <v>8</v>
      </c>
      <c r="D1031" s="120">
        <v>3</v>
      </c>
      <c r="E1031" s="124" t="s">
        <v>544</v>
      </c>
      <c r="F1031" s="136">
        <v>0</v>
      </c>
      <c r="G1031" s="136">
        <v>39500</v>
      </c>
      <c r="H1031" s="136">
        <v>0</v>
      </c>
      <c r="I1031" s="136">
        <v>11850</v>
      </c>
      <c r="J1031" s="136">
        <v>150000</v>
      </c>
    </row>
    <row r="1032" spans="2:10">
      <c r="B1032" s="120">
        <v>18</v>
      </c>
      <c r="C1032" s="120">
        <v>8</v>
      </c>
      <c r="D1032" s="120">
        <v>3</v>
      </c>
      <c r="E1032" s="124" t="s">
        <v>548</v>
      </c>
      <c r="F1032" s="136">
        <v>0</v>
      </c>
      <c r="G1032" s="136">
        <v>3356000</v>
      </c>
      <c r="H1032" s="136">
        <v>0</v>
      </c>
      <c r="I1032" s="136">
        <v>1006800</v>
      </c>
      <c r="J1032" s="136">
        <v>3400000</v>
      </c>
    </row>
    <row r="1033" spans="2:10">
      <c r="B1033" s="120">
        <v>18</v>
      </c>
      <c r="C1033" s="120">
        <v>8</v>
      </c>
      <c r="D1033" s="120">
        <v>3</v>
      </c>
      <c r="E1033" s="124" t="s">
        <v>549</v>
      </c>
      <c r="F1033" s="136">
        <v>0</v>
      </c>
      <c r="G1033" s="136">
        <v>16254350</v>
      </c>
      <c r="H1033" s="136">
        <v>0</v>
      </c>
      <c r="I1033" s="136">
        <v>4876305</v>
      </c>
      <c r="J1033" s="136">
        <v>4200000</v>
      </c>
    </row>
    <row r="1034" spans="2:10">
      <c r="B1034" s="120">
        <v>18</v>
      </c>
      <c r="C1034" s="120">
        <v>8</v>
      </c>
      <c r="D1034" s="120">
        <v>3</v>
      </c>
      <c r="E1034" s="124" t="s">
        <v>550</v>
      </c>
      <c r="F1034" s="136">
        <v>0</v>
      </c>
      <c r="G1034" s="136">
        <v>3974590</v>
      </c>
      <c r="H1034" s="136">
        <v>0</v>
      </c>
      <c r="I1034" s="136">
        <v>1192485</v>
      </c>
      <c r="J1034" s="136">
        <v>1500000</v>
      </c>
    </row>
    <row r="1035" spans="2:10">
      <c r="B1035" s="120">
        <v>18</v>
      </c>
      <c r="C1035" s="120">
        <v>8</v>
      </c>
      <c r="D1035" s="120">
        <v>3</v>
      </c>
      <c r="E1035" s="124" t="s">
        <v>551</v>
      </c>
      <c r="F1035" s="136">
        <v>0</v>
      </c>
      <c r="G1035" s="136">
        <v>1968250</v>
      </c>
      <c r="H1035" s="136">
        <v>0</v>
      </c>
      <c r="I1035" s="136">
        <v>590475</v>
      </c>
      <c r="J1035" s="136">
        <v>330000</v>
      </c>
    </row>
    <row r="1036" spans="2:10">
      <c r="B1036" s="120">
        <v>18</v>
      </c>
      <c r="C1036" s="120">
        <v>8</v>
      </c>
      <c r="D1036" s="120">
        <v>3</v>
      </c>
      <c r="E1036" s="124" t="s">
        <v>552</v>
      </c>
      <c r="F1036" s="136">
        <v>0</v>
      </c>
      <c r="G1036" s="136">
        <v>19500</v>
      </c>
      <c r="H1036" s="136">
        <v>0</v>
      </c>
      <c r="I1036" s="136">
        <v>5850</v>
      </c>
      <c r="J1036" s="136" t="s">
        <v>86</v>
      </c>
    </row>
    <row r="1037" spans="2:10">
      <c r="B1037" s="120">
        <v>18</v>
      </c>
      <c r="C1037" s="120">
        <v>8</v>
      </c>
      <c r="D1037" s="120">
        <v>3</v>
      </c>
      <c r="E1037" s="124" t="s">
        <v>553</v>
      </c>
      <c r="F1037" s="136">
        <v>0</v>
      </c>
      <c r="G1037" s="136">
        <v>90804000</v>
      </c>
      <c r="H1037" s="136">
        <v>0</v>
      </c>
      <c r="I1037" s="136">
        <v>27341200</v>
      </c>
      <c r="J1037" s="136">
        <v>43200000</v>
      </c>
    </row>
    <row r="1038" spans="2:10">
      <c r="B1038" s="120">
        <v>18</v>
      </c>
      <c r="C1038" s="120">
        <v>8</v>
      </c>
      <c r="D1038" s="120">
        <v>3</v>
      </c>
      <c r="E1038" s="124" t="s">
        <v>554</v>
      </c>
      <c r="F1038" s="136">
        <v>0</v>
      </c>
      <c r="G1038" s="136">
        <v>8166685</v>
      </c>
      <c r="H1038" s="136">
        <v>0</v>
      </c>
      <c r="I1038" s="136">
        <v>2450006</v>
      </c>
      <c r="J1038" s="136">
        <v>4900000</v>
      </c>
    </row>
    <row r="1039" spans="2:10">
      <c r="B1039" s="120">
        <v>18</v>
      </c>
      <c r="C1039" s="120">
        <v>8</v>
      </c>
      <c r="D1039" s="120">
        <v>3</v>
      </c>
      <c r="E1039" s="124" t="s">
        <v>555</v>
      </c>
      <c r="F1039" s="136">
        <v>0</v>
      </c>
      <c r="G1039" s="136">
        <v>48041200</v>
      </c>
      <c r="H1039" s="136">
        <v>0</v>
      </c>
      <c r="I1039" s="136">
        <v>14412360</v>
      </c>
      <c r="J1039" s="136">
        <v>28824720</v>
      </c>
    </row>
    <row r="1040" spans="2:10">
      <c r="B1040" s="120">
        <v>18</v>
      </c>
      <c r="C1040" s="120">
        <v>8</v>
      </c>
      <c r="D1040" s="120">
        <v>3</v>
      </c>
      <c r="E1040" s="124" t="s">
        <v>556</v>
      </c>
      <c r="F1040" s="136">
        <v>0</v>
      </c>
      <c r="G1040" s="136">
        <v>80563000</v>
      </c>
      <c r="H1040" s="136">
        <v>0</v>
      </c>
      <c r="I1040" s="136">
        <v>24168900</v>
      </c>
      <c r="J1040" s="136">
        <v>28000000</v>
      </c>
    </row>
    <row r="1041" spans="2:10">
      <c r="B1041" s="120">
        <v>18</v>
      </c>
      <c r="C1041" s="120">
        <v>8</v>
      </c>
      <c r="D1041" s="120">
        <v>3</v>
      </c>
      <c r="E1041" s="124" t="s">
        <v>491</v>
      </c>
      <c r="F1041" s="136">
        <v>0</v>
      </c>
      <c r="G1041" s="132">
        <v>6928000</v>
      </c>
      <c r="H1041" s="136">
        <v>0</v>
      </c>
      <c r="I1041" s="132">
        <v>2078400</v>
      </c>
      <c r="J1041" s="136">
        <v>900000</v>
      </c>
    </row>
    <row r="1042" spans="2:10">
      <c r="B1042" s="120">
        <v>18</v>
      </c>
      <c r="C1042" s="120">
        <v>8</v>
      </c>
      <c r="D1042" s="120">
        <v>3</v>
      </c>
      <c r="E1042" s="124" t="s">
        <v>557</v>
      </c>
      <c r="F1042" s="136">
        <v>0</v>
      </c>
      <c r="G1042" s="132">
        <v>275350</v>
      </c>
      <c r="H1042" s="136">
        <v>0</v>
      </c>
      <c r="I1042" s="132">
        <v>82605</v>
      </c>
      <c r="J1042" s="136">
        <v>12000</v>
      </c>
    </row>
    <row r="1043" spans="2:10">
      <c r="B1043" s="120">
        <v>18</v>
      </c>
      <c r="C1043" s="120">
        <v>8</v>
      </c>
      <c r="D1043" s="120">
        <v>3</v>
      </c>
      <c r="E1043" s="124" t="s">
        <v>558</v>
      </c>
      <c r="F1043" s="136">
        <v>0</v>
      </c>
      <c r="G1043" s="132">
        <v>57979200</v>
      </c>
      <c r="H1043" s="136">
        <v>0</v>
      </c>
      <c r="I1043" s="132">
        <v>17393760</v>
      </c>
      <c r="J1043" s="136">
        <v>11400000</v>
      </c>
    </row>
    <row r="1044" spans="2:10">
      <c r="B1044" s="120">
        <v>18</v>
      </c>
      <c r="C1044" s="120">
        <v>8</v>
      </c>
      <c r="D1044" s="120">
        <v>3</v>
      </c>
      <c r="E1044" s="124" t="s">
        <v>559</v>
      </c>
      <c r="F1044" s="136">
        <v>0</v>
      </c>
      <c r="G1044" s="132">
        <v>0</v>
      </c>
      <c r="H1044" s="136">
        <v>0</v>
      </c>
      <c r="I1044" s="132">
        <v>0</v>
      </c>
      <c r="J1044" s="136">
        <v>52500</v>
      </c>
    </row>
    <row r="1045" spans="2:10">
      <c r="B1045" s="120">
        <v>18</v>
      </c>
      <c r="C1045" s="120">
        <v>8</v>
      </c>
      <c r="D1045" s="120">
        <v>3</v>
      </c>
      <c r="E1045" s="124" t="s">
        <v>560</v>
      </c>
      <c r="F1045" s="136">
        <v>0</v>
      </c>
      <c r="G1045" s="132">
        <v>493050</v>
      </c>
      <c r="H1045" s="136">
        <v>0</v>
      </c>
      <c r="I1045" s="132">
        <v>147915</v>
      </c>
      <c r="J1045" s="136">
        <v>300000</v>
      </c>
    </row>
    <row r="1046" spans="2:10">
      <c r="B1046" s="120">
        <v>18</v>
      </c>
      <c r="C1046" s="120">
        <v>8</v>
      </c>
      <c r="D1046" s="120">
        <v>3</v>
      </c>
      <c r="E1046" s="124" t="s">
        <v>561</v>
      </c>
      <c r="F1046" s="136">
        <v>0</v>
      </c>
      <c r="G1046" s="132">
        <v>0</v>
      </c>
      <c r="H1046" s="136">
        <v>0</v>
      </c>
      <c r="I1046" s="132">
        <v>0</v>
      </c>
      <c r="J1046" s="136">
        <v>100600</v>
      </c>
    </row>
    <row r="1047" spans="2:10">
      <c r="B1047" s="120">
        <v>18</v>
      </c>
      <c r="C1047" s="120">
        <v>8</v>
      </c>
      <c r="D1047" s="120">
        <v>3</v>
      </c>
      <c r="E1047" s="124" t="s">
        <v>562</v>
      </c>
      <c r="F1047" s="136">
        <v>0</v>
      </c>
      <c r="G1047" s="132">
        <v>0</v>
      </c>
      <c r="H1047" s="136">
        <v>0</v>
      </c>
      <c r="I1047" s="132">
        <v>0</v>
      </c>
      <c r="J1047" s="136">
        <v>13000</v>
      </c>
    </row>
    <row r="1048" spans="2:10">
      <c r="B1048" s="120">
        <v>18</v>
      </c>
      <c r="C1048" s="120">
        <v>8</v>
      </c>
      <c r="D1048" s="120">
        <v>3</v>
      </c>
      <c r="E1048" s="124" t="s">
        <v>563</v>
      </c>
      <c r="F1048" s="136">
        <v>0</v>
      </c>
      <c r="G1048" s="132">
        <v>0</v>
      </c>
      <c r="H1048" s="136">
        <v>0</v>
      </c>
      <c r="I1048" s="132">
        <v>0</v>
      </c>
      <c r="J1048" s="136">
        <v>12800</v>
      </c>
    </row>
    <row r="1049" spans="2:10">
      <c r="B1049" s="120">
        <v>18</v>
      </c>
      <c r="C1049" s="120">
        <v>8</v>
      </c>
      <c r="D1049" s="120">
        <v>3</v>
      </c>
      <c r="E1049" s="124" t="s">
        <v>564</v>
      </c>
      <c r="F1049" s="136">
        <v>0</v>
      </c>
      <c r="G1049" s="132">
        <v>1989960</v>
      </c>
      <c r="H1049" s="136">
        <v>0</v>
      </c>
      <c r="I1049" s="132">
        <v>596988</v>
      </c>
      <c r="J1049" s="136">
        <v>34785250</v>
      </c>
    </row>
    <row r="1050" spans="2:10">
      <c r="B1050" s="120">
        <v>18</v>
      </c>
      <c r="C1050" s="120">
        <v>8</v>
      </c>
      <c r="D1050" s="120">
        <v>3</v>
      </c>
      <c r="E1050" s="124" t="s">
        <v>565</v>
      </c>
      <c r="F1050" s="136">
        <v>0</v>
      </c>
      <c r="G1050" s="132">
        <v>3734000</v>
      </c>
      <c r="H1050" s="136">
        <v>0</v>
      </c>
      <c r="I1050" s="132">
        <v>1120200</v>
      </c>
      <c r="J1050" s="136">
        <v>108000</v>
      </c>
    </row>
    <row r="1051" spans="2:10">
      <c r="B1051" s="120">
        <v>18</v>
      </c>
      <c r="C1051" s="120">
        <v>8</v>
      </c>
      <c r="D1051" s="120">
        <v>3</v>
      </c>
      <c r="E1051" s="124" t="s">
        <v>566</v>
      </c>
      <c r="F1051" s="136">
        <v>0</v>
      </c>
      <c r="G1051" s="132">
        <v>16137960</v>
      </c>
      <c r="H1051" s="136">
        <v>0</v>
      </c>
      <c r="I1051" s="132">
        <v>4841388</v>
      </c>
      <c r="J1051" s="136">
        <v>22200000</v>
      </c>
    </row>
    <row r="1052" spans="2:10" ht="15" customHeight="1">
      <c r="B1052" s="120"/>
      <c r="C1052" s="120"/>
      <c r="D1052" s="120"/>
      <c r="E1052" s="124"/>
      <c r="F1052" s="136"/>
      <c r="G1052" s="132"/>
      <c r="H1052" s="136"/>
      <c r="I1052" s="132"/>
      <c r="J1052" s="136"/>
    </row>
    <row r="1053" spans="2:10" ht="18.75" customHeight="1">
      <c r="B1053" s="120"/>
      <c r="C1053" s="120"/>
      <c r="D1053" s="120"/>
      <c r="E1053" s="122" t="s">
        <v>575</v>
      </c>
      <c r="F1053" s="136"/>
      <c r="G1053" s="132"/>
      <c r="H1053" s="136"/>
      <c r="I1053" s="132"/>
      <c r="J1053" s="136"/>
    </row>
    <row r="1054" spans="2:10">
      <c r="B1054" s="120">
        <v>20</v>
      </c>
      <c r="C1054" s="120">
        <v>5</v>
      </c>
      <c r="D1054" s="120"/>
      <c r="E1054" s="124" t="s">
        <v>576</v>
      </c>
      <c r="F1054" s="136">
        <v>0</v>
      </c>
      <c r="G1054" s="132">
        <v>2535800</v>
      </c>
      <c r="H1054" s="136">
        <v>0</v>
      </c>
      <c r="I1054" s="132">
        <v>8000954</v>
      </c>
      <c r="J1054" s="136">
        <v>12000000</v>
      </c>
    </row>
    <row r="1055" spans="2:10">
      <c r="B1055" s="120">
        <v>20</v>
      </c>
      <c r="C1055" s="120">
        <v>5</v>
      </c>
      <c r="D1055" s="120">
        <v>3</v>
      </c>
      <c r="E1055" s="124" t="s">
        <v>577</v>
      </c>
      <c r="F1055" s="136">
        <v>0</v>
      </c>
      <c r="G1055" s="132">
        <v>931078</v>
      </c>
      <c r="H1055" s="136">
        <v>0</v>
      </c>
      <c r="I1055" s="132">
        <v>1718525</v>
      </c>
      <c r="J1055" s="136">
        <v>2577000</v>
      </c>
    </row>
    <row r="1056" spans="2:10">
      <c r="B1056" s="120">
        <v>20</v>
      </c>
      <c r="C1056" s="120">
        <v>5</v>
      </c>
      <c r="D1056" s="120">
        <v>3</v>
      </c>
      <c r="E1056" s="124" t="s">
        <v>578</v>
      </c>
      <c r="F1056" s="136">
        <v>0</v>
      </c>
      <c r="G1056" s="132">
        <v>200000</v>
      </c>
      <c r="H1056" s="136">
        <v>0</v>
      </c>
      <c r="I1056" s="132">
        <v>1500000</v>
      </c>
      <c r="J1056" s="136">
        <v>2250000</v>
      </c>
    </row>
    <row r="1057" spans="2:10">
      <c r="B1057" s="120">
        <v>20</v>
      </c>
      <c r="C1057" s="120">
        <v>5</v>
      </c>
      <c r="D1057" s="120">
        <v>3</v>
      </c>
      <c r="E1057" s="124" t="s">
        <v>579</v>
      </c>
      <c r="F1057" s="136">
        <v>0</v>
      </c>
      <c r="G1057" s="132">
        <v>1778255</v>
      </c>
      <c r="H1057" s="136">
        <v>0</v>
      </c>
      <c r="I1057" s="132">
        <v>3197505</v>
      </c>
      <c r="J1057" s="136">
        <v>4796000</v>
      </c>
    </row>
    <row r="1058" spans="2:10">
      <c r="B1058" s="120">
        <v>20</v>
      </c>
      <c r="C1058" s="120">
        <v>5</v>
      </c>
      <c r="D1058" s="120">
        <v>3</v>
      </c>
      <c r="E1058" s="124" t="s">
        <v>580</v>
      </c>
      <c r="F1058" s="136">
        <v>0</v>
      </c>
      <c r="G1058" s="132">
        <v>27980451</v>
      </c>
      <c r="H1058" s="136">
        <v>0</v>
      </c>
      <c r="I1058" s="132">
        <v>23055492</v>
      </c>
      <c r="J1058" s="136">
        <v>34583000</v>
      </c>
    </row>
    <row r="1059" spans="2:10">
      <c r="B1059" s="120">
        <v>20</v>
      </c>
      <c r="C1059" s="120">
        <v>5</v>
      </c>
      <c r="D1059" s="120">
        <v>3</v>
      </c>
      <c r="E1059" s="124" t="s">
        <v>581</v>
      </c>
      <c r="F1059" s="136">
        <v>0</v>
      </c>
      <c r="G1059" s="132">
        <v>531754</v>
      </c>
      <c r="H1059" s="136">
        <v>0</v>
      </c>
      <c r="I1059" s="132">
        <v>55293863</v>
      </c>
      <c r="J1059" s="136">
        <v>82940000</v>
      </c>
    </row>
    <row r="1060" spans="2:10">
      <c r="B1060" s="120">
        <v>20</v>
      </c>
      <c r="C1060" s="120">
        <v>5</v>
      </c>
      <c r="D1060" s="120">
        <v>3</v>
      </c>
      <c r="E1060" s="124" t="s">
        <v>582</v>
      </c>
      <c r="F1060" s="136">
        <v>0</v>
      </c>
      <c r="G1060" s="132">
        <v>3981630</v>
      </c>
      <c r="H1060" s="136">
        <v>0</v>
      </c>
      <c r="I1060" s="132">
        <v>8905000</v>
      </c>
      <c r="J1060" s="136">
        <v>9000000</v>
      </c>
    </row>
    <row r="1061" spans="2:10">
      <c r="B1061" s="120">
        <v>20</v>
      </c>
      <c r="C1061" s="120">
        <v>5</v>
      </c>
      <c r="D1061" s="120">
        <v>3</v>
      </c>
      <c r="E1061" s="124" t="s">
        <v>583</v>
      </c>
      <c r="F1061" s="136">
        <v>0</v>
      </c>
      <c r="G1061" s="132">
        <v>5800908</v>
      </c>
      <c r="H1061" s="136">
        <v>0</v>
      </c>
      <c r="I1061" s="132">
        <v>2400000</v>
      </c>
      <c r="J1061" s="136">
        <v>5100000</v>
      </c>
    </row>
    <row r="1062" spans="2:10" ht="13.5" thickBot="1">
      <c r="B1062" s="120">
        <v>20</v>
      </c>
      <c r="C1062" s="120">
        <v>5</v>
      </c>
      <c r="D1062" s="120">
        <v>3</v>
      </c>
      <c r="E1062" s="124" t="s">
        <v>584</v>
      </c>
      <c r="F1062" s="136">
        <v>0</v>
      </c>
      <c r="G1062" s="132">
        <v>545900</v>
      </c>
      <c r="H1062" s="136">
        <v>0</v>
      </c>
      <c r="I1062" s="132">
        <v>2100980</v>
      </c>
      <c r="J1062" s="136">
        <v>3151000</v>
      </c>
    </row>
    <row r="1063" spans="2:10" ht="13.5" customHeight="1" thickBot="1">
      <c r="B1063" s="1593" t="s">
        <v>67</v>
      </c>
      <c r="C1063" s="1594"/>
      <c r="D1063" s="1595"/>
      <c r="E1063" s="1590" t="s">
        <v>69</v>
      </c>
      <c r="F1063" s="1600" t="s">
        <v>70</v>
      </c>
      <c r="G1063" s="1596" t="s">
        <v>70</v>
      </c>
      <c r="H1063" s="1590" t="s">
        <v>71</v>
      </c>
      <c r="I1063" s="1600" t="s">
        <v>428</v>
      </c>
      <c r="J1063" s="1590" t="s">
        <v>72</v>
      </c>
    </row>
    <row r="1064" spans="2:10" ht="26.25" thickBot="1">
      <c r="B1064" s="105" t="s">
        <v>73</v>
      </c>
      <c r="C1064" s="105" t="s">
        <v>74</v>
      </c>
      <c r="D1064" s="105" t="s">
        <v>75</v>
      </c>
      <c r="E1064" s="1591"/>
      <c r="F1064" s="1601"/>
      <c r="G1064" s="1597"/>
      <c r="H1064" s="1591"/>
      <c r="I1064" s="1601"/>
      <c r="J1064" s="1591"/>
    </row>
    <row r="1065" spans="2:10" ht="15.75" customHeight="1" thickBot="1">
      <c r="B1065" s="78"/>
      <c r="C1065" s="106" t="s">
        <v>73</v>
      </c>
      <c r="D1065" s="107" t="s">
        <v>73</v>
      </c>
      <c r="E1065" s="1592"/>
      <c r="F1065" s="1603"/>
      <c r="G1065" s="1598"/>
      <c r="H1065" s="1592"/>
      <c r="I1065" s="1603"/>
      <c r="J1065" s="1592"/>
    </row>
    <row r="1066" spans="2:10" ht="12.75" customHeight="1" thickBot="1">
      <c r="B1066" s="109" t="s">
        <v>76</v>
      </c>
      <c r="C1066" s="110" t="s">
        <v>76</v>
      </c>
      <c r="D1066" s="111" t="s">
        <v>77</v>
      </c>
      <c r="E1066" s="110"/>
      <c r="F1066" s="113" t="s">
        <v>79</v>
      </c>
      <c r="G1066" s="114" t="s">
        <v>80</v>
      </c>
      <c r="H1066" s="113" t="s">
        <v>81</v>
      </c>
      <c r="I1066" s="114" t="s">
        <v>81</v>
      </c>
      <c r="J1066" s="113" t="s">
        <v>427</v>
      </c>
    </row>
    <row r="1067" spans="2:10" ht="17.25" customHeight="1">
      <c r="B1067" s="115"/>
      <c r="C1067" s="115"/>
      <c r="D1067" s="115"/>
      <c r="E1067" s="117" t="s">
        <v>103</v>
      </c>
      <c r="F1067" s="118"/>
      <c r="G1067" s="118"/>
      <c r="H1067" s="119"/>
      <c r="I1067" s="119"/>
      <c r="J1067" s="119"/>
    </row>
    <row r="1068" spans="2:10" ht="26.25" customHeight="1">
      <c r="B1068" s="120"/>
      <c r="C1068" s="120"/>
      <c r="D1068" s="120"/>
      <c r="E1068" s="122" t="s">
        <v>657</v>
      </c>
      <c r="F1068" s="136"/>
      <c r="G1068" s="132"/>
      <c r="H1068" s="136"/>
      <c r="I1068" s="132"/>
      <c r="J1068" s="136"/>
    </row>
    <row r="1069" spans="2:10">
      <c r="B1069" s="120">
        <v>20</v>
      </c>
      <c r="C1069" s="120">
        <v>5</v>
      </c>
      <c r="D1069" s="120">
        <v>3</v>
      </c>
      <c r="E1069" s="124" t="s">
        <v>585</v>
      </c>
      <c r="F1069" s="136">
        <v>0</v>
      </c>
      <c r="G1069" s="132">
        <v>1988500</v>
      </c>
      <c r="H1069" s="136">
        <v>0</v>
      </c>
      <c r="I1069" s="132">
        <v>5416500</v>
      </c>
      <c r="J1069" s="136">
        <v>8124000</v>
      </c>
    </row>
    <row r="1070" spans="2:10">
      <c r="B1070" s="120">
        <v>20</v>
      </c>
      <c r="C1070" s="120">
        <v>5</v>
      </c>
      <c r="D1070" s="120">
        <v>3</v>
      </c>
      <c r="E1070" s="124" t="s">
        <v>586</v>
      </c>
      <c r="F1070" s="136">
        <v>0</v>
      </c>
      <c r="G1070" s="132">
        <v>7375700</v>
      </c>
      <c r="H1070" s="136">
        <v>0</v>
      </c>
      <c r="I1070" s="132">
        <v>18027300</v>
      </c>
      <c r="J1070" s="136">
        <v>27040000</v>
      </c>
    </row>
    <row r="1071" spans="2:10">
      <c r="B1071" s="120">
        <v>20</v>
      </c>
      <c r="C1071" s="120">
        <v>5</v>
      </c>
      <c r="D1071" s="120">
        <v>3</v>
      </c>
      <c r="E1071" s="124" t="s">
        <v>587</v>
      </c>
      <c r="F1071" s="136">
        <v>0</v>
      </c>
      <c r="G1071" s="132">
        <v>13748630</v>
      </c>
      <c r="H1071" s="136">
        <v>0</v>
      </c>
      <c r="I1071" s="132">
        <v>20310794</v>
      </c>
      <c r="J1071" s="136">
        <v>30466000</v>
      </c>
    </row>
    <row r="1072" spans="2:10">
      <c r="B1072" s="120">
        <v>20</v>
      </c>
      <c r="C1072" s="120">
        <v>5</v>
      </c>
      <c r="D1072" s="120">
        <v>3</v>
      </c>
      <c r="E1072" s="124" t="s">
        <v>588</v>
      </c>
      <c r="F1072" s="136">
        <v>0</v>
      </c>
      <c r="G1072" s="132">
        <v>400000</v>
      </c>
      <c r="H1072" s="136">
        <v>0</v>
      </c>
      <c r="I1072" s="132">
        <v>492100</v>
      </c>
      <c r="J1072" s="136">
        <v>738150</v>
      </c>
    </row>
    <row r="1073" spans="2:10">
      <c r="B1073" s="120">
        <v>20</v>
      </c>
      <c r="C1073" s="120">
        <v>5</v>
      </c>
      <c r="D1073" s="120">
        <v>3</v>
      </c>
      <c r="E1073" s="124" t="s">
        <v>589</v>
      </c>
      <c r="F1073" s="136">
        <v>0</v>
      </c>
      <c r="G1073" s="132">
        <v>270000</v>
      </c>
      <c r="H1073" s="136">
        <v>0</v>
      </c>
      <c r="I1073" s="132">
        <v>1186410</v>
      </c>
      <c r="J1073" s="136">
        <v>1779000</v>
      </c>
    </row>
    <row r="1074" spans="2:10">
      <c r="B1074" s="120">
        <v>20</v>
      </c>
      <c r="C1074" s="120">
        <v>5</v>
      </c>
      <c r="D1074" s="120">
        <v>3</v>
      </c>
      <c r="E1074" s="124" t="s">
        <v>590</v>
      </c>
      <c r="F1074" s="136">
        <v>0</v>
      </c>
      <c r="G1074" s="132">
        <v>1397750</v>
      </c>
      <c r="H1074" s="136">
        <v>0</v>
      </c>
      <c r="I1074" s="132">
        <v>1304097</v>
      </c>
      <c r="J1074" s="136">
        <v>1956000</v>
      </c>
    </row>
    <row r="1075" spans="2:10">
      <c r="B1075" s="120">
        <v>20</v>
      </c>
      <c r="C1075" s="120">
        <v>5</v>
      </c>
      <c r="D1075" s="120">
        <v>3</v>
      </c>
      <c r="E1075" s="124" t="s">
        <v>591</v>
      </c>
      <c r="F1075" s="136">
        <v>0</v>
      </c>
      <c r="G1075" s="132">
        <v>2960987</v>
      </c>
      <c r="H1075" s="136">
        <v>0</v>
      </c>
      <c r="I1075" s="132">
        <v>2980900</v>
      </c>
      <c r="J1075" s="136">
        <v>4471000</v>
      </c>
    </row>
    <row r="1076" spans="2:10">
      <c r="B1076" s="120">
        <v>20</v>
      </c>
      <c r="C1076" s="120">
        <v>5</v>
      </c>
      <c r="D1076" s="120">
        <v>3</v>
      </c>
      <c r="E1076" s="124" t="s">
        <v>592</v>
      </c>
      <c r="F1076" s="136">
        <v>0</v>
      </c>
      <c r="G1076" s="132">
        <v>73000</v>
      </c>
      <c r="H1076" s="136">
        <v>0</v>
      </c>
      <c r="I1076" s="132">
        <v>70000</v>
      </c>
      <c r="J1076" s="136">
        <v>105000</v>
      </c>
    </row>
    <row r="1077" spans="2:10">
      <c r="B1077" s="120">
        <v>20</v>
      </c>
      <c r="C1077" s="120">
        <v>5</v>
      </c>
      <c r="D1077" s="120">
        <v>3</v>
      </c>
      <c r="E1077" s="124" t="s">
        <v>593</v>
      </c>
      <c r="F1077" s="136">
        <v>0</v>
      </c>
      <c r="G1077" s="132">
        <v>37970</v>
      </c>
      <c r="H1077" s="136">
        <v>0</v>
      </c>
      <c r="I1077" s="132">
        <v>30470</v>
      </c>
      <c r="J1077" s="136">
        <v>45700</v>
      </c>
    </row>
    <row r="1078" spans="2:10">
      <c r="B1078" s="120">
        <v>20</v>
      </c>
      <c r="C1078" s="120">
        <v>5</v>
      </c>
      <c r="D1078" s="120">
        <v>3</v>
      </c>
      <c r="E1078" s="124" t="s">
        <v>594</v>
      </c>
      <c r="F1078" s="136">
        <v>0</v>
      </c>
      <c r="G1078" s="132">
        <v>1628340</v>
      </c>
      <c r="H1078" s="136">
        <v>0</v>
      </c>
      <c r="I1078" s="132">
        <v>1682100</v>
      </c>
      <c r="J1078" s="136">
        <v>2523000</v>
      </c>
    </row>
    <row r="1079" spans="2:10">
      <c r="B1079" s="120">
        <v>20</v>
      </c>
      <c r="C1079" s="120">
        <v>5</v>
      </c>
      <c r="D1079" s="120">
        <v>3</v>
      </c>
      <c r="E1079" s="124" t="s">
        <v>595</v>
      </c>
      <c r="F1079" s="136">
        <v>0</v>
      </c>
      <c r="G1079" s="132">
        <v>1987138</v>
      </c>
      <c r="H1079" s="136">
        <v>0</v>
      </c>
      <c r="I1079" s="132">
        <v>1724810</v>
      </c>
      <c r="J1079" s="136">
        <v>2587000</v>
      </c>
    </row>
    <row r="1080" spans="2:10">
      <c r="B1080" s="120">
        <v>20</v>
      </c>
      <c r="C1080" s="120">
        <v>5</v>
      </c>
      <c r="D1080" s="120">
        <v>3</v>
      </c>
      <c r="E1080" s="124" t="s">
        <v>596</v>
      </c>
      <c r="F1080" s="136">
        <v>0</v>
      </c>
      <c r="G1080" s="132">
        <v>790098</v>
      </c>
      <c r="H1080" s="136">
        <v>0</v>
      </c>
      <c r="I1080" s="132">
        <v>1973190</v>
      </c>
      <c r="J1080" s="136">
        <v>2959000</v>
      </c>
    </row>
    <row r="1081" spans="2:10">
      <c r="B1081" s="120">
        <v>20</v>
      </c>
      <c r="C1081" s="120">
        <v>5</v>
      </c>
      <c r="D1081" s="120">
        <v>3</v>
      </c>
      <c r="E1081" s="124" t="s">
        <v>597</v>
      </c>
      <c r="F1081" s="136">
        <v>0</v>
      </c>
      <c r="G1081" s="132">
        <v>1972500</v>
      </c>
      <c r="H1081" s="136">
        <v>0</v>
      </c>
      <c r="I1081" s="132">
        <v>3387795</v>
      </c>
      <c r="J1081" s="136">
        <v>5081000</v>
      </c>
    </row>
    <row r="1082" spans="2:10">
      <c r="B1082" s="120">
        <v>20</v>
      </c>
      <c r="C1082" s="120">
        <v>5</v>
      </c>
      <c r="D1082" s="120">
        <v>3</v>
      </c>
      <c r="E1082" s="124" t="s">
        <v>598</v>
      </c>
      <c r="F1082" s="136">
        <v>0</v>
      </c>
      <c r="G1082" s="132">
        <v>74500</v>
      </c>
      <c r="H1082" s="136">
        <v>0</v>
      </c>
      <c r="I1082" s="132">
        <v>19300</v>
      </c>
      <c r="J1082" s="136">
        <v>28950</v>
      </c>
    </row>
    <row r="1083" spans="2:10">
      <c r="B1083" s="120">
        <v>20</v>
      </c>
      <c r="C1083" s="120">
        <v>5</v>
      </c>
      <c r="D1083" s="120">
        <v>3</v>
      </c>
      <c r="E1083" s="124" t="s">
        <v>599</v>
      </c>
      <c r="F1083" s="136">
        <v>0</v>
      </c>
      <c r="G1083" s="132">
        <v>1038805</v>
      </c>
      <c r="H1083" s="136">
        <v>0</v>
      </c>
      <c r="I1083" s="132">
        <v>1867200</v>
      </c>
      <c r="J1083" s="136">
        <v>2800800</v>
      </c>
    </row>
    <row r="1084" spans="2:10">
      <c r="B1084" s="120">
        <v>20</v>
      </c>
      <c r="C1084" s="120">
        <v>5</v>
      </c>
      <c r="D1084" s="120">
        <v>3</v>
      </c>
      <c r="E1084" s="124" t="s">
        <v>600</v>
      </c>
      <c r="F1084" s="136">
        <v>0</v>
      </c>
      <c r="G1084" s="132">
        <v>2900800</v>
      </c>
      <c r="H1084" s="136">
        <v>0</v>
      </c>
      <c r="I1084" s="132">
        <v>6035810</v>
      </c>
      <c r="J1084" s="136">
        <v>9053000</v>
      </c>
    </row>
    <row r="1085" spans="2:10">
      <c r="B1085" s="120">
        <v>20</v>
      </c>
      <c r="C1085" s="120">
        <v>5</v>
      </c>
      <c r="D1085" s="120">
        <v>3</v>
      </c>
      <c r="E1085" s="124" t="s">
        <v>601</v>
      </c>
      <c r="F1085" s="136">
        <v>0</v>
      </c>
      <c r="G1085" s="132">
        <v>86766856</v>
      </c>
      <c r="H1085" s="136">
        <v>0</v>
      </c>
      <c r="I1085" s="132">
        <v>47074496</v>
      </c>
      <c r="J1085" s="136">
        <v>70611000</v>
      </c>
    </row>
    <row r="1086" spans="2:10">
      <c r="B1086" s="120">
        <v>20</v>
      </c>
      <c r="C1086" s="120">
        <v>5</v>
      </c>
      <c r="D1086" s="120">
        <v>3</v>
      </c>
      <c r="E1086" s="124" t="s">
        <v>602</v>
      </c>
      <c r="F1086" s="136">
        <v>0</v>
      </c>
      <c r="G1086" s="132">
        <v>9682989</v>
      </c>
      <c r="H1086" s="136">
        <v>0</v>
      </c>
      <c r="I1086" s="132">
        <v>6834771</v>
      </c>
      <c r="J1086" s="136">
        <v>10252000</v>
      </c>
    </row>
    <row r="1087" spans="2:10">
      <c r="B1087" s="120">
        <v>20</v>
      </c>
      <c r="C1087" s="120">
        <v>5</v>
      </c>
      <c r="D1087" s="120">
        <v>3</v>
      </c>
      <c r="E1087" s="124" t="s">
        <v>603</v>
      </c>
      <c r="F1087" s="136">
        <v>0</v>
      </c>
      <c r="G1087" s="132">
        <v>500000</v>
      </c>
      <c r="H1087" s="136">
        <v>0</v>
      </c>
      <c r="I1087" s="132">
        <v>339510</v>
      </c>
      <c r="J1087" s="136">
        <v>509000</v>
      </c>
    </row>
    <row r="1088" spans="2:10">
      <c r="B1088" s="120">
        <v>20</v>
      </c>
      <c r="C1088" s="120">
        <v>5</v>
      </c>
      <c r="D1088" s="120">
        <v>3</v>
      </c>
      <c r="E1088" s="124" t="s">
        <v>604</v>
      </c>
      <c r="F1088" s="136">
        <v>0</v>
      </c>
      <c r="G1088" s="132">
        <v>5000000</v>
      </c>
      <c r="H1088" s="136">
        <v>0</v>
      </c>
      <c r="I1088" s="132">
        <v>13057043</v>
      </c>
      <c r="J1088" s="136">
        <v>19585000</v>
      </c>
    </row>
    <row r="1089" spans="2:10">
      <c r="B1089" s="120">
        <v>20</v>
      </c>
      <c r="C1089" s="120">
        <v>5</v>
      </c>
      <c r="D1089" s="120">
        <v>3</v>
      </c>
      <c r="E1089" s="124" t="s">
        <v>605</v>
      </c>
      <c r="F1089" s="136">
        <v>0</v>
      </c>
      <c r="G1089" s="132">
        <v>10886632</v>
      </c>
      <c r="H1089" s="136">
        <v>0</v>
      </c>
      <c r="I1089" s="132">
        <v>11299572</v>
      </c>
      <c r="J1089" s="136">
        <v>16949350</v>
      </c>
    </row>
    <row r="1090" spans="2:10">
      <c r="B1090" s="120">
        <v>20</v>
      </c>
      <c r="C1090" s="120">
        <v>5</v>
      </c>
      <c r="D1090" s="120">
        <v>3</v>
      </c>
      <c r="E1090" s="124" t="s">
        <v>606</v>
      </c>
      <c r="F1090" s="136">
        <v>0</v>
      </c>
      <c r="G1090" s="132">
        <v>5607000</v>
      </c>
      <c r="H1090" s="136">
        <v>0</v>
      </c>
      <c r="I1090" s="132">
        <v>1370500</v>
      </c>
      <c r="J1090" s="136">
        <v>2055750</v>
      </c>
    </row>
    <row r="1091" spans="2:10">
      <c r="B1091" s="120"/>
      <c r="C1091" s="120"/>
      <c r="D1091" s="120"/>
      <c r="E1091" s="124"/>
      <c r="F1091" s="136"/>
      <c r="G1091" s="132"/>
      <c r="H1091" s="136"/>
      <c r="I1091" s="132"/>
      <c r="J1091" s="136"/>
    </row>
    <row r="1092" spans="2:10" ht="28.5" customHeight="1">
      <c r="B1092" s="39"/>
      <c r="C1092" s="39"/>
      <c r="D1092" s="39"/>
      <c r="E1092" s="286" t="s">
        <v>607</v>
      </c>
      <c r="F1092" s="36"/>
      <c r="G1092" s="36"/>
      <c r="H1092" s="36"/>
      <c r="I1092" s="36"/>
      <c r="J1092" s="36"/>
    </row>
    <row r="1093" spans="2:10">
      <c r="B1093" s="39">
        <v>18</v>
      </c>
      <c r="C1093" s="39">
        <v>9</v>
      </c>
      <c r="D1093" s="39"/>
      <c r="E1093" s="58" t="s">
        <v>608</v>
      </c>
      <c r="F1093" s="228">
        <v>0</v>
      </c>
      <c r="G1093" s="278">
        <v>113312950</v>
      </c>
      <c r="H1093" s="225">
        <v>0</v>
      </c>
      <c r="I1093" s="278">
        <v>149116190</v>
      </c>
      <c r="J1093" s="278">
        <v>147494700</v>
      </c>
    </row>
    <row r="1094" spans="2:10">
      <c r="B1094" s="39">
        <v>18</v>
      </c>
      <c r="C1094" s="39">
        <v>9</v>
      </c>
      <c r="D1094" s="39">
        <v>3</v>
      </c>
      <c r="E1094" s="58" t="s">
        <v>521</v>
      </c>
      <c r="F1094" s="228">
        <v>0</v>
      </c>
      <c r="G1094" s="278">
        <v>10347875</v>
      </c>
      <c r="H1094" s="279">
        <v>0</v>
      </c>
      <c r="I1094" s="278">
        <v>12536450</v>
      </c>
      <c r="J1094" s="278">
        <v>12127000</v>
      </c>
    </row>
    <row r="1095" spans="2:10">
      <c r="B1095" s="39">
        <v>18</v>
      </c>
      <c r="C1095" s="39">
        <v>9</v>
      </c>
      <c r="D1095" s="39">
        <v>3</v>
      </c>
      <c r="E1095" s="277" t="s">
        <v>609</v>
      </c>
      <c r="F1095" s="228">
        <v>0</v>
      </c>
      <c r="G1095" s="278">
        <v>1476500</v>
      </c>
      <c r="H1095" s="225">
        <v>0</v>
      </c>
      <c r="I1095" s="278">
        <v>1244300</v>
      </c>
      <c r="J1095" s="278">
        <v>1400000</v>
      </c>
    </row>
    <row r="1096" spans="2:10">
      <c r="B1096" s="39">
        <v>18</v>
      </c>
      <c r="C1096" s="39">
        <v>9</v>
      </c>
      <c r="D1096" s="39">
        <v>3</v>
      </c>
      <c r="E1096" s="277" t="s">
        <v>610</v>
      </c>
      <c r="F1096" s="228">
        <v>0</v>
      </c>
      <c r="G1096" s="278">
        <v>66000</v>
      </c>
      <c r="H1096" s="225">
        <v>0</v>
      </c>
      <c r="I1096" s="278">
        <v>57500</v>
      </c>
      <c r="J1096" s="278">
        <v>50000</v>
      </c>
    </row>
    <row r="1097" spans="2:10">
      <c r="B1097" s="39">
        <v>18</v>
      </c>
      <c r="C1097" s="39">
        <v>9</v>
      </c>
      <c r="D1097" s="39">
        <v>3</v>
      </c>
      <c r="E1097" s="277" t="s">
        <v>611</v>
      </c>
      <c r="F1097" s="228">
        <v>0</v>
      </c>
      <c r="G1097" s="278">
        <v>507250</v>
      </c>
      <c r="H1097" s="225">
        <v>0</v>
      </c>
      <c r="I1097" s="278">
        <v>169000</v>
      </c>
      <c r="J1097" s="278">
        <v>400000</v>
      </c>
    </row>
    <row r="1098" spans="2:10">
      <c r="B1098" s="39">
        <v>18</v>
      </c>
      <c r="C1098" s="39">
        <v>9</v>
      </c>
      <c r="D1098" s="39">
        <v>3</v>
      </c>
      <c r="E1098" s="277" t="s">
        <v>612</v>
      </c>
      <c r="F1098" s="228">
        <v>0</v>
      </c>
      <c r="G1098" s="278">
        <v>1054200</v>
      </c>
      <c r="H1098" s="225">
        <v>0</v>
      </c>
      <c r="I1098" s="278">
        <v>1039000</v>
      </c>
      <c r="J1098" s="278">
        <v>1200000</v>
      </c>
    </row>
    <row r="1099" spans="2:10">
      <c r="B1099" s="39">
        <v>18</v>
      </c>
      <c r="C1099" s="39">
        <v>9</v>
      </c>
      <c r="D1099" s="39">
        <v>3</v>
      </c>
      <c r="E1099" s="277" t="s">
        <v>637</v>
      </c>
      <c r="F1099" s="228">
        <v>0</v>
      </c>
      <c r="G1099" s="278">
        <v>36500</v>
      </c>
      <c r="H1099" s="225">
        <v>0</v>
      </c>
      <c r="I1099" s="278">
        <v>293000</v>
      </c>
      <c r="J1099" s="278">
        <v>200000</v>
      </c>
    </row>
    <row r="1100" spans="2:10">
      <c r="B1100" s="39">
        <v>18</v>
      </c>
      <c r="C1100" s="39">
        <v>9</v>
      </c>
      <c r="D1100" s="39">
        <v>3</v>
      </c>
      <c r="E1100" s="277" t="s">
        <v>613</v>
      </c>
      <c r="F1100" s="228">
        <v>0</v>
      </c>
      <c r="G1100" s="278">
        <v>1031850</v>
      </c>
      <c r="H1100" s="225">
        <v>0</v>
      </c>
      <c r="I1100" s="278">
        <v>1365900</v>
      </c>
      <c r="J1100" s="278">
        <v>1000000</v>
      </c>
    </row>
    <row r="1101" spans="2:10" ht="13.5" thickBot="1">
      <c r="B1101" s="39">
        <v>18</v>
      </c>
      <c r="C1101" s="39">
        <v>9</v>
      </c>
      <c r="D1101" s="39">
        <v>3</v>
      </c>
      <c r="E1101" s="277" t="s">
        <v>614</v>
      </c>
      <c r="F1101" s="228">
        <v>0</v>
      </c>
      <c r="G1101" s="278">
        <v>10000</v>
      </c>
      <c r="H1101" s="225">
        <v>0</v>
      </c>
      <c r="I1101" s="278">
        <v>548500</v>
      </c>
      <c r="J1101" s="278">
        <v>500000</v>
      </c>
    </row>
    <row r="1102" spans="2:10" ht="13.5" customHeight="1" thickBot="1">
      <c r="B1102" s="1593" t="s">
        <v>67</v>
      </c>
      <c r="C1102" s="1594"/>
      <c r="D1102" s="1595"/>
      <c r="E1102" s="1590" t="s">
        <v>69</v>
      </c>
      <c r="F1102" s="1600" t="s">
        <v>70</v>
      </c>
      <c r="G1102" s="1596" t="s">
        <v>70</v>
      </c>
      <c r="H1102" s="1590" t="s">
        <v>71</v>
      </c>
      <c r="I1102" s="1600" t="s">
        <v>428</v>
      </c>
      <c r="J1102" s="1590" t="s">
        <v>72</v>
      </c>
    </row>
    <row r="1103" spans="2:10" ht="26.25" thickBot="1">
      <c r="B1103" s="105" t="s">
        <v>73</v>
      </c>
      <c r="C1103" s="105" t="s">
        <v>74</v>
      </c>
      <c r="D1103" s="105" t="s">
        <v>75</v>
      </c>
      <c r="E1103" s="1591"/>
      <c r="F1103" s="1601"/>
      <c r="G1103" s="1597"/>
      <c r="H1103" s="1591"/>
      <c r="I1103" s="1601"/>
      <c r="J1103" s="1591"/>
    </row>
    <row r="1104" spans="2:10" ht="15.75" customHeight="1" thickBot="1">
      <c r="B1104" s="78"/>
      <c r="C1104" s="106" t="s">
        <v>73</v>
      </c>
      <c r="D1104" s="107" t="s">
        <v>73</v>
      </c>
      <c r="E1104" s="1592"/>
      <c r="F1104" s="1603"/>
      <c r="G1104" s="1598"/>
      <c r="H1104" s="1592"/>
      <c r="I1104" s="1603"/>
      <c r="J1104" s="1592"/>
    </row>
    <row r="1105" spans="2:10" ht="12.75" customHeight="1" thickBot="1">
      <c r="B1105" s="109" t="s">
        <v>76</v>
      </c>
      <c r="C1105" s="110" t="s">
        <v>76</v>
      </c>
      <c r="D1105" s="111" t="s">
        <v>77</v>
      </c>
      <c r="E1105" s="110"/>
      <c r="F1105" s="113" t="s">
        <v>79</v>
      </c>
      <c r="G1105" s="114" t="s">
        <v>80</v>
      </c>
      <c r="H1105" s="113" t="s">
        <v>81</v>
      </c>
      <c r="I1105" s="114" t="s">
        <v>81</v>
      </c>
      <c r="J1105" s="113" t="s">
        <v>427</v>
      </c>
    </row>
    <row r="1106" spans="2:10" ht="17.25" customHeight="1">
      <c r="B1106" s="115"/>
      <c r="C1106" s="115"/>
      <c r="D1106" s="115"/>
      <c r="E1106" s="117" t="s">
        <v>103</v>
      </c>
      <c r="F1106" s="118"/>
      <c r="G1106" s="118"/>
      <c r="H1106" s="119"/>
      <c r="I1106" s="119"/>
      <c r="J1106" s="119"/>
    </row>
    <row r="1107" spans="2:10" ht="30" customHeight="1">
      <c r="B1107" s="39"/>
      <c r="C1107" s="39"/>
      <c r="D1107" s="39"/>
      <c r="E1107" s="286" t="s">
        <v>658</v>
      </c>
      <c r="F1107" s="36"/>
      <c r="G1107" s="36"/>
      <c r="H1107" s="36"/>
      <c r="I1107" s="36"/>
      <c r="J1107" s="36"/>
    </row>
    <row r="1108" spans="2:10">
      <c r="B1108" s="39">
        <v>18</v>
      </c>
      <c r="C1108" s="39">
        <v>9</v>
      </c>
      <c r="D1108" s="39">
        <v>3</v>
      </c>
      <c r="E1108" s="277" t="s">
        <v>615</v>
      </c>
      <c r="F1108" s="228">
        <v>0</v>
      </c>
      <c r="G1108" s="278">
        <v>925050</v>
      </c>
      <c r="H1108" s="225">
        <v>0</v>
      </c>
      <c r="I1108" s="278">
        <v>918050</v>
      </c>
      <c r="J1108" s="278">
        <v>600000</v>
      </c>
    </row>
    <row r="1109" spans="2:10">
      <c r="B1109" s="39">
        <v>18</v>
      </c>
      <c r="C1109" s="39">
        <v>9</v>
      </c>
      <c r="D1109" s="39">
        <v>3</v>
      </c>
      <c r="E1109" s="277" t="s">
        <v>616</v>
      </c>
      <c r="F1109" s="228">
        <v>0</v>
      </c>
      <c r="G1109" s="278">
        <v>0</v>
      </c>
      <c r="H1109" s="225">
        <v>0</v>
      </c>
      <c r="I1109" s="278">
        <v>0</v>
      </c>
      <c r="J1109" s="279" t="s">
        <v>86</v>
      </c>
    </row>
    <row r="1110" spans="2:10">
      <c r="B1110" s="39">
        <v>18</v>
      </c>
      <c r="C1110" s="39">
        <v>9</v>
      </c>
      <c r="D1110" s="39">
        <v>3</v>
      </c>
      <c r="E1110" s="277" t="s">
        <v>566</v>
      </c>
      <c r="F1110" s="228">
        <v>0</v>
      </c>
      <c r="G1110" s="278">
        <v>2570800</v>
      </c>
      <c r="H1110" s="225">
        <v>0</v>
      </c>
      <c r="I1110" s="278">
        <v>2230000</v>
      </c>
      <c r="J1110" s="278">
        <v>2000000</v>
      </c>
    </row>
    <row r="1111" spans="2:10">
      <c r="B1111" s="39">
        <v>18</v>
      </c>
      <c r="C1111" s="39">
        <v>9</v>
      </c>
      <c r="D1111" s="39">
        <v>3</v>
      </c>
      <c r="E1111" s="277" t="s">
        <v>617</v>
      </c>
      <c r="F1111" s="228">
        <v>0</v>
      </c>
      <c r="G1111" s="278">
        <v>2570800</v>
      </c>
      <c r="H1111" s="225">
        <v>0</v>
      </c>
      <c r="I1111" s="278">
        <v>577500</v>
      </c>
      <c r="J1111" s="278">
        <v>1500000</v>
      </c>
    </row>
    <row r="1112" spans="2:10">
      <c r="B1112" s="39">
        <v>18</v>
      </c>
      <c r="C1112" s="39">
        <v>9</v>
      </c>
      <c r="D1112" s="39">
        <v>3</v>
      </c>
      <c r="E1112" s="277" t="s">
        <v>558</v>
      </c>
      <c r="F1112" s="228">
        <v>0</v>
      </c>
      <c r="G1112" s="278">
        <v>2666500</v>
      </c>
      <c r="H1112" s="225">
        <v>0</v>
      </c>
      <c r="I1112" s="278">
        <v>3663000</v>
      </c>
      <c r="J1112" s="278">
        <v>2500000</v>
      </c>
    </row>
    <row r="1113" spans="2:10">
      <c r="B1113" s="39">
        <v>18</v>
      </c>
      <c r="C1113" s="39">
        <v>9</v>
      </c>
      <c r="D1113" s="39">
        <v>3</v>
      </c>
      <c r="E1113" s="277" t="s">
        <v>618</v>
      </c>
      <c r="F1113" s="228">
        <v>0</v>
      </c>
      <c r="G1113" s="278">
        <v>25000</v>
      </c>
      <c r="H1113" s="225">
        <v>0</v>
      </c>
      <c r="I1113" s="278">
        <v>12000</v>
      </c>
      <c r="J1113" s="278">
        <v>10000</v>
      </c>
    </row>
    <row r="1114" spans="2:10">
      <c r="B1114" s="39">
        <v>18</v>
      </c>
      <c r="C1114" s="39">
        <v>9</v>
      </c>
      <c r="D1114" s="39">
        <v>3</v>
      </c>
      <c r="E1114" s="277" t="s">
        <v>619</v>
      </c>
      <c r="F1114" s="228">
        <v>0</v>
      </c>
      <c r="G1114" s="278">
        <v>0</v>
      </c>
      <c r="H1114" s="225">
        <v>0</v>
      </c>
      <c r="I1114" s="278">
        <v>3000</v>
      </c>
      <c r="J1114" s="278">
        <v>2000</v>
      </c>
    </row>
    <row r="1115" spans="2:10">
      <c r="B1115" s="39">
        <v>18</v>
      </c>
      <c r="C1115" s="39">
        <v>9</v>
      </c>
      <c r="D1115" s="39">
        <v>3</v>
      </c>
      <c r="E1115" s="277" t="s">
        <v>620</v>
      </c>
      <c r="F1115" s="228">
        <v>0</v>
      </c>
      <c r="G1115" s="278">
        <v>223000</v>
      </c>
      <c r="H1115" s="225">
        <v>0</v>
      </c>
      <c r="I1115" s="278">
        <v>316515</v>
      </c>
      <c r="J1115" s="278">
        <v>200000</v>
      </c>
    </row>
    <row r="1116" spans="2:10">
      <c r="B1116" s="39">
        <v>18</v>
      </c>
      <c r="C1116" s="39">
        <v>9</v>
      </c>
      <c r="D1116" s="39">
        <v>3</v>
      </c>
      <c r="E1116" s="277" t="s">
        <v>621</v>
      </c>
      <c r="F1116" s="228">
        <v>0</v>
      </c>
      <c r="G1116" s="278">
        <v>170000</v>
      </c>
      <c r="H1116" s="225">
        <v>0</v>
      </c>
      <c r="I1116" s="278">
        <v>681700</v>
      </c>
      <c r="J1116" s="278" t="s">
        <v>86</v>
      </c>
    </row>
    <row r="1117" spans="2:10">
      <c r="B1117" s="39">
        <v>18</v>
      </c>
      <c r="C1117" s="39">
        <v>9</v>
      </c>
      <c r="D1117" s="39">
        <v>3</v>
      </c>
      <c r="E1117" s="277" t="s">
        <v>622</v>
      </c>
      <c r="F1117" s="228">
        <v>0</v>
      </c>
      <c r="G1117" s="278">
        <v>942000</v>
      </c>
      <c r="H1117" s="225">
        <v>0</v>
      </c>
      <c r="I1117" s="278">
        <v>755500</v>
      </c>
      <c r="J1117" s="278">
        <v>825000</v>
      </c>
    </row>
    <row r="1118" spans="2:10">
      <c r="B1118" s="39">
        <v>18</v>
      </c>
      <c r="C1118" s="39">
        <v>9</v>
      </c>
      <c r="D1118" s="39">
        <v>3</v>
      </c>
      <c r="E1118" s="277" t="s">
        <v>543</v>
      </c>
      <c r="F1118" s="228">
        <v>0</v>
      </c>
      <c r="G1118" s="278">
        <v>336000</v>
      </c>
      <c r="H1118" s="225">
        <v>0</v>
      </c>
      <c r="I1118" s="278">
        <v>430880</v>
      </c>
      <c r="J1118" s="278">
        <v>200000</v>
      </c>
    </row>
    <row r="1119" spans="2:10">
      <c r="B1119" s="39">
        <v>18</v>
      </c>
      <c r="C1119" s="39">
        <v>9</v>
      </c>
      <c r="D1119" s="39">
        <v>3</v>
      </c>
      <c r="E1119" s="277" t="s">
        <v>623</v>
      </c>
      <c r="F1119" s="228">
        <v>0</v>
      </c>
      <c r="G1119" s="278">
        <v>1733000</v>
      </c>
      <c r="H1119" s="225">
        <v>0</v>
      </c>
      <c r="I1119" s="278">
        <v>1246000</v>
      </c>
      <c r="J1119" s="278">
        <v>1000000</v>
      </c>
    </row>
    <row r="1120" spans="2:10">
      <c r="B1120" s="39">
        <v>18</v>
      </c>
      <c r="C1120" s="39">
        <v>9</v>
      </c>
      <c r="D1120" s="39">
        <v>3</v>
      </c>
      <c r="E1120" s="277" t="s">
        <v>525</v>
      </c>
      <c r="F1120" s="228">
        <v>0</v>
      </c>
      <c r="G1120" s="278">
        <v>685100</v>
      </c>
      <c r="H1120" s="225">
        <v>0</v>
      </c>
      <c r="I1120" s="278">
        <v>558900</v>
      </c>
      <c r="J1120" s="278">
        <v>200000</v>
      </c>
    </row>
    <row r="1121" spans="2:10">
      <c r="B1121" s="39">
        <v>18</v>
      </c>
      <c r="C1121" s="39">
        <v>9</v>
      </c>
      <c r="D1121" s="39">
        <v>3</v>
      </c>
      <c r="E1121" s="277" t="s">
        <v>624</v>
      </c>
      <c r="F1121" s="228">
        <v>0</v>
      </c>
      <c r="G1121" s="278">
        <v>1175000</v>
      </c>
      <c r="H1121" s="225">
        <v>0</v>
      </c>
      <c r="I1121" s="278">
        <v>20000</v>
      </c>
      <c r="J1121" s="278">
        <v>100000</v>
      </c>
    </row>
    <row r="1122" spans="2:10">
      <c r="B1122" s="39">
        <v>18</v>
      </c>
      <c r="C1122" s="39">
        <v>9</v>
      </c>
      <c r="D1122" s="39">
        <v>3</v>
      </c>
      <c r="E1122" s="277" t="s">
        <v>625</v>
      </c>
      <c r="F1122" s="228">
        <v>0</v>
      </c>
      <c r="G1122" s="278">
        <v>0</v>
      </c>
      <c r="H1122" s="225">
        <v>0</v>
      </c>
      <c r="I1122" s="278">
        <v>0</v>
      </c>
      <c r="J1122" s="278">
        <v>400000</v>
      </c>
    </row>
    <row r="1123" spans="2:10" ht="13.5" thickBot="1">
      <c r="B1123" s="39">
        <v>18</v>
      </c>
      <c r="C1123" s="39">
        <v>9</v>
      </c>
      <c r="D1123" s="39">
        <v>3</v>
      </c>
      <c r="E1123" s="289" t="s">
        <v>626</v>
      </c>
      <c r="F1123" s="290">
        <v>0</v>
      </c>
      <c r="G1123" s="291">
        <v>1973600</v>
      </c>
      <c r="H1123" s="292">
        <v>0</v>
      </c>
      <c r="I1123" s="291">
        <v>4585300</v>
      </c>
      <c r="J1123" s="291">
        <v>2000000</v>
      </c>
    </row>
    <row r="1124" spans="2:10" ht="13.5" thickBot="1">
      <c r="B1124" s="50"/>
      <c r="C1124" s="73"/>
      <c r="D1124" s="294"/>
      <c r="E1124" s="296" t="s">
        <v>6</v>
      </c>
      <c r="F1124" s="295">
        <f>SUM(F954:F1123)</f>
        <v>60750000</v>
      </c>
      <c r="G1124" s="295">
        <f>SUM(G954:G1123)</f>
        <v>2091526670</v>
      </c>
      <c r="H1124" s="95">
        <f>SUM(H954:H1123)</f>
        <v>323304460</v>
      </c>
      <c r="I1124" s="295">
        <f>SUM(I954:I1123)</f>
        <v>1300211426</v>
      </c>
      <c r="J1124" s="95">
        <f>SUM(J954:J1123)</f>
        <v>8230030490</v>
      </c>
    </row>
    <row r="1125" spans="2:10" ht="41.25" customHeight="1">
      <c r="B1125" s="17"/>
      <c r="C1125" s="17"/>
      <c r="D1125" s="17"/>
      <c r="E1125" s="268"/>
      <c r="F1125" s="287"/>
      <c r="G1125" s="24"/>
      <c r="H1125" s="288"/>
      <c r="I1125" s="24"/>
      <c r="J1125" s="24"/>
    </row>
    <row r="1126" spans="2:10" ht="18.75" thickBot="1">
      <c r="B1126" s="101"/>
      <c r="C1126" s="101"/>
      <c r="D1126" s="101"/>
      <c r="E1126" s="103" t="s">
        <v>285</v>
      </c>
      <c r="F1126" s="101"/>
      <c r="G1126" s="101"/>
      <c r="H1126" s="104"/>
      <c r="I1126" s="104"/>
      <c r="J1126" s="104"/>
    </row>
    <row r="1127" spans="2:10" ht="13.5" customHeight="1" thickBot="1">
      <c r="B1127" s="1593" t="s">
        <v>67</v>
      </c>
      <c r="C1127" s="1594"/>
      <c r="D1127" s="1595"/>
      <c r="E1127" s="1590" t="s">
        <v>69</v>
      </c>
      <c r="F1127" s="1600" t="s">
        <v>70</v>
      </c>
      <c r="G1127" s="1596" t="s">
        <v>70</v>
      </c>
      <c r="H1127" s="1590" t="s">
        <v>71</v>
      </c>
      <c r="I1127" s="1600" t="s">
        <v>428</v>
      </c>
      <c r="J1127" s="1590" t="s">
        <v>72</v>
      </c>
    </row>
    <row r="1128" spans="2:10" ht="26.25" thickBot="1">
      <c r="B1128" s="105" t="s">
        <v>73</v>
      </c>
      <c r="C1128" s="105" t="s">
        <v>74</v>
      </c>
      <c r="D1128" s="105" t="s">
        <v>75</v>
      </c>
      <c r="E1128" s="1591"/>
      <c r="F1128" s="1601"/>
      <c r="G1128" s="1597"/>
      <c r="H1128" s="1591"/>
      <c r="I1128" s="1601"/>
      <c r="J1128" s="1591"/>
    </row>
    <row r="1129" spans="2:10" ht="15.75" customHeight="1" thickBot="1">
      <c r="B1129" s="78"/>
      <c r="C1129" s="106" t="s">
        <v>73</v>
      </c>
      <c r="D1129" s="107" t="s">
        <v>73</v>
      </c>
      <c r="E1129" s="1592"/>
      <c r="F1129" s="1603"/>
      <c r="G1129" s="1598"/>
      <c r="H1129" s="1592"/>
      <c r="I1129" s="1603"/>
      <c r="J1129" s="1592"/>
    </row>
    <row r="1130" spans="2:10" ht="12.75" customHeight="1" thickBot="1">
      <c r="B1130" s="109" t="s">
        <v>76</v>
      </c>
      <c r="C1130" s="110" t="s">
        <v>76</v>
      </c>
      <c r="D1130" s="111" t="s">
        <v>77</v>
      </c>
      <c r="E1130" s="110"/>
      <c r="F1130" s="113" t="s">
        <v>79</v>
      </c>
      <c r="G1130" s="114" t="s">
        <v>80</v>
      </c>
      <c r="H1130" s="113" t="s">
        <v>81</v>
      </c>
      <c r="I1130" s="114" t="s">
        <v>81</v>
      </c>
      <c r="J1130" s="113" t="s">
        <v>427</v>
      </c>
    </row>
    <row r="1131" spans="2:10" ht="17.25" customHeight="1">
      <c r="B1131" s="115"/>
      <c r="C1131" s="115"/>
      <c r="D1131" s="115"/>
      <c r="E1131" s="117" t="s">
        <v>285</v>
      </c>
      <c r="F1131" s="118"/>
      <c r="G1131" s="118"/>
      <c r="H1131" s="119"/>
      <c r="I1131" s="119"/>
      <c r="J1131" s="119"/>
    </row>
    <row r="1132" spans="2:10" ht="15" customHeight="1">
      <c r="B1132" s="166">
        <v>18</v>
      </c>
      <c r="C1132" s="166">
        <v>3</v>
      </c>
      <c r="D1132" s="120"/>
      <c r="E1132" s="122" t="s">
        <v>319</v>
      </c>
      <c r="F1132" s="138"/>
      <c r="G1132" s="138"/>
      <c r="H1132" s="138"/>
      <c r="I1132" s="138"/>
      <c r="J1132" s="138"/>
    </row>
    <row r="1133" spans="2:10" ht="16.5" customHeight="1">
      <c r="B1133" s="120">
        <v>18</v>
      </c>
      <c r="C1133" s="120">
        <v>3</v>
      </c>
      <c r="D1133" s="120">
        <v>4</v>
      </c>
      <c r="E1133" s="124" t="s">
        <v>320</v>
      </c>
      <c r="F1133" s="132">
        <v>0</v>
      </c>
      <c r="G1133" s="132">
        <v>0</v>
      </c>
      <c r="H1133" s="136" t="s">
        <v>86</v>
      </c>
      <c r="I1133" s="132">
        <v>0</v>
      </c>
      <c r="J1133" s="136" t="s">
        <v>457</v>
      </c>
    </row>
    <row r="1134" spans="2:10" ht="27" customHeight="1" thickBot="1">
      <c r="B1134" s="120">
        <v>18</v>
      </c>
      <c r="C1134" s="120">
        <v>3</v>
      </c>
      <c r="D1134" s="120">
        <v>4</v>
      </c>
      <c r="E1134" s="124" t="s">
        <v>321</v>
      </c>
      <c r="F1134" s="132">
        <v>0</v>
      </c>
      <c r="G1134" s="132">
        <v>0</v>
      </c>
      <c r="H1134" s="136" t="s">
        <v>86</v>
      </c>
      <c r="I1134" s="132">
        <v>0</v>
      </c>
      <c r="J1134" s="136" t="s">
        <v>457</v>
      </c>
    </row>
    <row r="1135" spans="2:10" ht="13.5" customHeight="1" thickBot="1">
      <c r="B1135" s="1593" t="s">
        <v>67</v>
      </c>
      <c r="C1135" s="1594"/>
      <c r="D1135" s="1595"/>
      <c r="E1135" s="1590" t="s">
        <v>69</v>
      </c>
      <c r="F1135" s="1600" t="s">
        <v>70</v>
      </c>
      <c r="G1135" s="1596" t="s">
        <v>70</v>
      </c>
      <c r="H1135" s="1590" t="s">
        <v>71</v>
      </c>
      <c r="I1135" s="1600" t="s">
        <v>428</v>
      </c>
      <c r="J1135" s="1590" t="s">
        <v>72</v>
      </c>
    </row>
    <row r="1136" spans="2:10" ht="26.25" thickBot="1">
      <c r="B1136" s="105" t="s">
        <v>73</v>
      </c>
      <c r="C1136" s="105" t="s">
        <v>74</v>
      </c>
      <c r="D1136" s="105" t="s">
        <v>75</v>
      </c>
      <c r="E1136" s="1591"/>
      <c r="F1136" s="1601"/>
      <c r="G1136" s="1597"/>
      <c r="H1136" s="1591"/>
      <c r="I1136" s="1601"/>
      <c r="J1136" s="1591"/>
    </row>
    <row r="1137" spans="2:10" ht="15.75" customHeight="1" thickBot="1">
      <c r="B1137" s="78"/>
      <c r="C1137" s="106" t="s">
        <v>73</v>
      </c>
      <c r="D1137" s="107" t="s">
        <v>73</v>
      </c>
      <c r="E1137" s="1592"/>
      <c r="F1137" s="1603"/>
      <c r="G1137" s="1598"/>
      <c r="H1137" s="1592"/>
      <c r="I1137" s="1603"/>
      <c r="J1137" s="1592"/>
    </row>
    <row r="1138" spans="2:10" ht="12.75" customHeight="1" thickBot="1">
      <c r="B1138" s="109" t="s">
        <v>76</v>
      </c>
      <c r="C1138" s="110" t="s">
        <v>76</v>
      </c>
      <c r="D1138" s="111" t="s">
        <v>77</v>
      </c>
      <c r="E1138" s="110"/>
      <c r="F1138" s="113" t="s">
        <v>79</v>
      </c>
      <c r="G1138" s="114" t="s">
        <v>80</v>
      </c>
      <c r="H1138" s="113" t="s">
        <v>81</v>
      </c>
      <c r="I1138" s="114" t="s">
        <v>81</v>
      </c>
      <c r="J1138" s="113" t="s">
        <v>427</v>
      </c>
    </row>
    <row r="1139" spans="2:10" ht="17.25" customHeight="1">
      <c r="B1139" s="115"/>
      <c r="C1139" s="115"/>
      <c r="D1139" s="115"/>
      <c r="E1139" s="117" t="s">
        <v>285</v>
      </c>
      <c r="F1139" s="118"/>
      <c r="G1139" s="118"/>
      <c r="H1139" s="119"/>
      <c r="I1139" s="119"/>
      <c r="J1139" s="119"/>
    </row>
    <row r="1140" spans="2:10" ht="25.5">
      <c r="B1140" s="120">
        <v>16</v>
      </c>
      <c r="C1140" s="120">
        <v>8</v>
      </c>
      <c r="D1140" s="120"/>
      <c r="E1140" s="122" t="s">
        <v>639</v>
      </c>
      <c r="F1140" s="132"/>
      <c r="G1140" s="132"/>
      <c r="H1140" s="136"/>
      <c r="I1140" s="132"/>
      <c r="J1140" s="136"/>
    </row>
    <row r="1141" spans="2:10">
      <c r="B1141" s="120">
        <v>16</v>
      </c>
      <c r="C1141" s="120">
        <v>8</v>
      </c>
      <c r="D1141" s="120">
        <v>3</v>
      </c>
      <c r="E1141" s="124" t="s">
        <v>526</v>
      </c>
      <c r="F1141" s="132">
        <v>0</v>
      </c>
      <c r="G1141" s="132">
        <v>364000</v>
      </c>
      <c r="H1141" s="136">
        <v>0</v>
      </c>
      <c r="I1141" s="132">
        <v>224000</v>
      </c>
      <c r="J1141" s="136">
        <v>500000</v>
      </c>
    </row>
    <row r="1142" spans="2:10">
      <c r="B1142" s="120">
        <v>16</v>
      </c>
      <c r="C1142" s="120">
        <v>8</v>
      </c>
      <c r="D1142" s="120">
        <v>3</v>
      </c>
      <c r="E1142" s="124" t="s">
        <v>527</v>
      </c>
      <c r="F1142" s="132">
        <v>0</v>
      </c>
      <c r="G1142" s="132">
        <v>21470</v>
      </c>
      <c r="H1142" s="136">
        <v>0</v>
      </c>
      <c r="I1142" s="132">
        <v>145000</v>
      </c>
      <c r="J1142" s="136">
        <v>1000000</v>
      </c>
    </row>
    <row r="1143" spans="2:10">
      <c r="B1143" s="120">
        <v>16</v>
      </c>
      <c r="C1143" s="120">
        <v>8</v>
      </c>
      <c r="D1143" s="120">
        <v>3</v>
      </c>
      <c r="E1143" s="124" t="s">
        <v>528</v>
      </c>
      <c r="F1143" s="132">
        <v>0</v>
      </c>
      <c r="G1143" s="132">
        <v>207750</v>
      </c>
      <c r="H1143" s="136">
        <v>0</v>
      </c>
      <c r="I1143" s="132">
        <v>180000</v>
      </c>
      <c r="J1143" s="136">
        <v>2000000</v>
      </c>
    </row>
    <row r="1144" spans="2:10">
      <c r="B1144" s="120">
        <v>16</v>
      </c>
      <c r="C1144" s="120">
        <v>8</v>
      </c>
      <c r="D1144" s="120">
        <v>3</v>
      </c>
      <c r="E1144" s="124" t="s">
        <v>529</v>
      </c>
      <c r="F1144" s="132">
        <v>0</v>
      </c>
      <c r="G1144" s="132">
        <v>221860</v>
      </c>
      <c r="H1144" s="136">
        <v>0</v>
      </c>
      <c r="I1144" s="132">
        <v>398860</v>
      </c>
      <c r="J1144" s="136">
        <v>5000000</v>
      </c>
    </row>
    <row r="1145" spans="2:10">
      <c r="B1145" s="120"/>
      <c r="C1145" s="120"/>
      <c r="D1145" s="120"/>
      <c r="E1145" s="124"/>
      <c r="F1145" s="132"/>
      <c r="G1145" s="132"/>
      <c r="H1145" s="136"/>
      <c r="I1145" s="132"/>
      <c r="J1145" s="136"/>
    </row>
    <row r="1146" spans="2:10" ht="25.5">
      <c r="B1146" s="120"/>
      <c r="C1146" s="120"/>
      <c r="D1146" s="120"/>
      <c r="E1146" s="122" t="s">
        <v>530</v>
      </c>
      <c r="F1146" s="132"/>
      <c r="G1146" s="132"/>
      <c r="H1146" s="136"/>
      <c r="I1146" s="132"/>
      <c r="J1146" s="136"/>
    </row>
    <row r="1147" spans="2:10">
      <c r="B1147" s="120">
        <v>18</v>
      </c>
      <c r="C1147" s="120">
        <v>7</v>
      </c>
      <c r="D1147" s="120"/>
      <c r="E1147" s="124" t="s">
        <v>567</v>
      </c>
      <c r="F1147" s="132">
        <v>0</v>
      </c>
      <c r="G1147" s="132">
        <v>0</v>
      </c>
      <c r="H1147" s="132">
        <v>0</v>
      </c>
      <c r="I1147" s="132">
        <v>0</v>
      </c>
      <c r="J1147" s="136">
        <v>48614580</v>
      </c>
    </row>
    <row r="1148" spans="2:10">
      <c r="B1148" s="120">
        <v>18</v>
      </c>
      <c r="C1148" s="120">
        <v>7</v>
      </c>
      <c r="D1148" s="120">
        <v>3</v>
      </c>
      <c r="E1148" s="124" t="s">
        <v>568</v>
      </c>
      <c r="F1148" s="132">
        <v>0</v>
      </c>
      <c r="G1148" s="132">
        <v>8910150</v>
      </c>
      <c r="H1148" s="132">
        <v>0</v>
      </c>
      <c r="I1148" s="132">
        <v>2673045</v>
      </c>
      <c r="J1148" s="136">
        <v>10505000</v>
      </c>
    </row>
    <row r="1149" spans="2:10">
      <c r="B1149" s="120">
        <v>18</v>
      </c>
      <c r="C1149" s="120">
        <v>7</v>
      </c>
      <c r="D1149" s="120">
        <v>3</v>
      </c>
      <c r="E1149" s="124" t="s">
        <v>569</v>
      </c>
      <c r="F1149" s="132">
        <v>0</v>
      </c>
      <c r="G1149" s="132">
        <v>2074750</v>
      </c>
      <c r="H1149" s="132">
        <v>0</v>
      </c>
      <c r="I1149" s="132">
        <v>622425</v>
      </c>
      <c r="J1149" s="136">
        <v>2770000</v>
      </c>
    </row>
    <row r="1150" spans="2:10">
      <c r="B1150" s="120">
        <v>18</v>
      </c>
      <c r="C1150" s="120">
        <v>7</v>
      </c>
      <c r="D1150" s="120">
        <v>3</v>
      </c>
      <c r="E1150" s="124" t="s">
        <v>570</v>
      </c>
      <c r="F1150" s="132">
        <v>0</v>
      </c>
      <c r="G1150" s="132">
        <v>129800</v>
      </c>
      <c r="H1150" s="132">
        <v>0</v>
      </c>
      <c r="I1150" s="132">
        <v>38940</v>
      </c>
      <c r="J1150" s="136">
        <v>450000</v>
      </c>
    </row>
    <row r="1151" spans="2:10">
      <c r="B1151" s="120">
        <v>18</v>
      </c>
      <c r="C1151" s="120">
        <v>7</v>
      </c>
      <c r="D1151" s="120">
        <v>3</v>
      </c>
      <c r="E1151" s="124" t="s">
        <v>571</v>
      </c>
      <c r="F1151" s="132">
        <v>0</v>
      </c>
      <c r="G1151" s="132">
        <v>48788450</v>
      </c>
      <c r="H1151" s="132">
        <v>0</v>
      </c>
      <c r="I1151" s="132">
        <v>14636535</v>
      </c>
      <c r="J1151" s="136">
        <v>11500000</v>
      </c>
    </row>
    <row r="1152" spans="2:10">
      <c r="B1152" s="120">
        <v>18</v>
      </c>
      <c r="C1152" s="120">
        <v>7</v>
      </c>
      <c r="D1152" s="120">
        <v>3</v>
      </c>
      <c r="E1152" s="124" t="s">
        <v>572</v>
      </c>
      <c r="F1152" s="132">
        <v>0</v>
      </c>
      <c r="G1152" s="132">
        <v>683</v>
      </c>
      <c r="H1152" s="136">
        <v>0</v>
      </c>
      <c r="I1152" s="132">
        <v>205</v>
      </c>
      <c r="J1152" s="136">
        <v>300000</v>
      </c>
    </row>
    <row r="1153" spans="2:10">
      <c r="B1153" s="39"/>
      <c r="C1153" s="39"/>
      <c r="D1153" s="39"/>
      <c r="E1153" s="39"/>
      <c r="F1153" s="39"/>
      <c r="G1153" s="39"/>
      <c r="H1153" s="39"/>
      <c r="I1153" s="39"/>
      <c r="J1153" s="39"/>
    </row>
    <row r="1154" spans="2:10" ht="26.25" customHeight="1">
      <c r="B1154" s="39"/>
      <c r="C1154" s="39"/>
      <c r="D1154" s="39"/>
      <c r="E1154" s="276" t="s">
        <v>607</v>
      </c>
      <c r="F1154" s="39"/>
      <c r="G1154" s="278"/>
      <c r="H1154" s="278"/>
      <c r="I1154" s="278"/>
      <c r="J1154" s="278"/>
    </row>
    <row r="1155" spans="2:10">
      <c r="B1155" s="39">
        <v>18</v>
      </c>
      <c r="C1155" s="39">
        <v>9</v>
      </c>
      <c r="D1155" s="39"/>
      <c r="E1155" s="58" t="s">
        <v>567</v>
      </c>
      <c r="F1155" s="225">
        <v>0</v>
      </c>
      <c r="G1155" s="278">
        <v>6244000</v>
      </c>
      <c r="H1155" s="225">
        <v>0</v>
      </c>
      <c r="I1155" s="278">
        <v>8205600</v>
      </c>
      <c r="J1155" s="278">
        <v>3000000</v>
      </c>
    </row>
    <row r="1156" spans="2:10">
      <c r="B1156" s="39">
        <v>18</v>
      </c>
      <c r="C1156" s="39">
        <v>9</v>
      </c>
      <c r="D1156" s="39">
        <v>3</v>
      </c>
      <c r="E1156" s="58" t="s">
        <v>627</v>
      </c>
      <c r="F1156" s="225">
        <v>0</v>
      </c>
      <c r="G1156" s="278">
        <v>0</v>
      </c>
      <c r="H1156" s="225">
        <v>0</v>
      </c>
      <c r="I1156" s="278">
        <v>1031900</v>
      </c>
      <c r="J1156" s="278">
        <v>825000</v>
      </c>
    </row>
    <row r="1157" spans="2:10">
      <c r="B1157" s="39">
        <v>18</v>
      </c>
      <c r="C1157" s="39">
        <v>9</v>
      </c>
      <c r="D1157" s="39">
        <v>3</v>
      </c>
      <c r="E1157" s="58" t="s">
        <v>629</v>
      </c>
      <c r="F1157" s="225">
        <v>0</v>
      </c>
      <c r="G1157" s="278">
        <v>0</v>
      </c>
      <c r="H1157" s="225">
        <v>0</v>
      </c>
      <c r="I1157" s="278">
        <v>100000</v>
      </c>
      <c r="J1157" s="279" t="s">
        <v>86</v>
      </c>
    </row>
    <row r="1158" spans="2:10">
      <c r="B1158" s="39">
        <v>18</v>
      </c>
      <c r="C1158" s="39">
        <v>9</v>
      </c>
      <c r="D1158" s="39">
        <v>3</v>
      </c>
      <c r="E1158" s="58" t="s">
        <v>630</v>
      </c>
      <c r="F1158" s="225">
        <v>0</v>
      </c>
      <c r="G1158" s="278">
        <v>0</v>
      </c>
      <c r="H1158" s="225">
        <v>0</v>
      </c>
      <c r="I1158" s="278">
        <v>0</v>
      </c>
      <c r="J1158" s="278">
        <v>0</v>
      </c>
    </row>
    <row r="1159" spans="2:10">
      <c r="B1159" s="39">
        <v>18</v>
      </c>
      <c r="C1159" s="39">
        <v>9</v>
      </c>
      <c r="D1159" s="39">
        <v>3</v>
      </c>
      <c r="E1159" s="58" t="s">
        <v>631</v>
      </c>
      <c r="F1159" s="225">
        <v>0</v>
      </c>
      <c r="G1159" s="278">
        <v>54000</v>
      </c>
      <c r="H1159" s="225">
        <v>0</v>
      </c>
      <c r="I1159" s="278">
        <v>22400</v>
      </c>
      <c r="J1159" s="278">
        <v>25000</v>
      </c>
    </row>
    <row r="1160" spans="2:10">
      <c r="B1160" s="39">
        <v>18</v>
      </c>
      <c r="C1160" s="39">
        <v>9</v>
      </c>
      <c r="D1160" s="39">
        <v>3</v>
      </c>
      <c r="E1160" s="58" t="s">
        <v>634</v>
      </c>
      <c r="F1160" s="225">
        <v>0</v>
      </c>
      <c r="G1160" s="278">
        <v>0</v>
      </c>
      <c r="H1160" s="225">
        <v>0</v>
      </c>
      <c r="I1160" s="278">
        <v>258000</v>
      </c>
      <c r="J1160" s="278">
        <v>300000</v>
      </c>
    </row>
    <row r="1161" spans="2:10">
      <c r="B1161" s="39"/>
      <c r="C1161" s="39"/>
      <c r="D1161" s="39"/>
      <c r="E1161" s="39"/>
      <c r="F1161" s="39"/>
      <c r="G1161" s="39"/>
      <c r="H1161" s="39"/>
      <c r="I1161" s="39"/>
      <c r="J1161" s="39"/>
    </row>
    <row r="1162" spans="2:10">
      <c r="B1162" s="120">
        <v>18</v>
      </c>
      <c r="C1162" s="120">
        <v>12</v>
      </c>
      <c r="D1162" s="120"/>
      <c r="E1162" s="122" t="s">
        <v>496</v>
      </c>
      <c r="F1162" s="132"/>
      <c r="G1162" s="132"/>
      <c r="H1162" s="136"/>
      <c r="I1162" s="132"/>
      <c r="J1162" s="136"/>
    </row>
    <row r="1163" spans="2:10">
      <c r="B1163" s="120">
        <v>18</v>
      </c>
      <c r="C1163" s="120">
        <v>12</v>
      </c>
      <c r="D1163" s="120">
        <v>3</v>
      </c>
      <c r="E1163" s="124" t="s">
        <v>497</v>
      </c>
      <c r="F1163" s="132">
        <v>0</v>
      </c>
      <c r="G1163" s="132">
        <v>0</v>
      </c>
      <c r="H1163" s="132">
        <v>0</v>
      </c>
      <c r="I1163" s="132">
        <v>0</v>
      </c>
      <c r="J1163" s="136">
        <v>20000</v>
      </c>
    </row>
    <row r="1164" spans="2:10">
      <c r="B1164" s="120">
        <v>18</v>
      </c>
      <c r="C1164" s="120">
        <v>12</v>
      </c>
      <c r="D1164" s="120">
        <v>3</v>
      </c>
      <c r="E1164" s="124" t="s">
        <v>498</v>
      </c>
      <c r="F1164" s="132">
        <v>0</v>
      </c>
      <c r="G1164" s="132">
        <v>60020</v>
      </c>
      <c r="H1164" s="132">
        <v>0</v>
      </c>
      <c r="I1164" s="132">
        <v>21510</v>
      </c>
      <c r="J1164" s="136">
        <v>80000</v>
      </c>
    </row>
    <row r="1165" spans="2:10">
      <c r="B1165" s="120">
        <v>18</v>
      </c>
      <c r="C1165" s="120">
        <v>12</v>
      </c>
      <c r="D1165" s="120">
        <v>3</v>
      </c>
      <c r="E1165" s="124" t="s">
        <v>499</v>
      </c>
      <c r="F1165" s="132">
        <v>0</v>
      </c>
      <c r="G1165" s="132">
        <v>1465000</v>
      </c>
      <c r="H1165" s="132">
        <v>0</v>
      </c>
      <c r="I1165" s="132">
        <v>1091000</v>
      </c>
      <c r="J1165" s="136">
        <v>1400000</v>
      </c>
    </row>
    <row r="1166" spans="2:10">
      <c r="B1166" s="120">
        <v>18</v>
      </c>
      <c r="C1166" s="120">
        <v>12</v>
      </c>
      <c r="D1166" s="120">
        <v>3</v>
      </c>
      <c r="E1166" s="124" t="s">
        <v>500</v>
      </c>
      <c r="F1166" s="132">
        <v>0</v>
      </c>
      <c r="G1166" s="132">
        <v>0</v>
      </c>
      <c r="H1166" s="132">
        <v>0</v>
      </c>
      <c r="I1166" s="132">
        <v>0</v>
      </c>
      <c r="J1166" s="136">
        <v>20000</v>
      </c>
    </row>
    <row r="1167" spans="2:10">
      <c r="B1167" s="120">
        <v>18</v>
      </c>
      <c r="C1167" s="120">
        <v>12</v>
      </c>
      <c r="D1167" s="120">
        <v>3</v>
      </c>
      <c r="E1167" s="124" t="s">
        <v>501</v>
      </c>
      <c r="F1167" s="132">
        <v>0</v>
      </c>
      <c r="G1167" s="132">
        <v>0</v>
      </c>
      <c r="H1167" s="132">
        <v>0</v>
      </c>
      <c r="I1167" s="132">
        <v>11390</v>
      </c>
      <c r="J1167" s="136">
        <v>50000</v>
      </c>
    </row>
    <row r="1168" spans="2:10">
      <c r="B1168" s="120"/>
      <c r="C1168" s="120"/>
      <c r="D1168" s="120"/>
      <c r="E1168" s="124"/>
      <c r="F1168" s="132"/>
      <c r="G1168" s="132"/>
      <c r="H1168" s="132"/>
      <c r="I1168" s="132"/>
      <c r="J1168" s="136"/>
    </row>
    <row r="1169" spans="2:10">
      <c r="B1169" s="120">
        <v>17</v>
      </c>
      <c r="C1169" s="120">
        <v>2</v>
      </c>
      <c r="D1169" s="120"/>
      <c r="E1169" s="122" t="s">
        <v>646</v>
      </c>
      <c r="F1169" s="132"/>
      <c r="G1169" s="132"/>
      <c r="H1169" s="132"/>
      <c r="I1169" s="132"/>
      <c r="J1169" s="136"/>
    </row>
    <row r="1170" spans="2:10">
      <c r="B1170" s="120">
        <v>17</v>
      </c>
      <c r="C1170" s="120">
        <v>2</v>
      </c>
      <c r="D1170" s="120">
        <v>3</v>
      </c>
      <c r="E1170" s="124" t="s">
        <v>647</v>
      </c>
      <c r="F1170" s="132">
        <v>0</v>
      </c>
      <c r="G1170" s="132">
        <v>450000</v>
      </c>
      <c r="H1170" s="132">
        <v>0</v>
      </c>
      <c r="I1170" s="132">
        <v>230000</v>
      </c>
      <c r="J1170" s="136">
        <v>1000000</v>
      </c>
    </row>
    <row r="1171" spans="2:10" ht="13.5" thickBot="1">
      <c r="B1171" s="142">
        <v>7</v>
      </c>
      <c r="C1171" s="142">
        <v>2</v>
      </c>
      <c r="D1171" s="142">
        <v>3</v>
      </c>
      <c r="E1171" s="144" t="s">
        <v>648</v>
      </c>
      <c r="F1171" s="146">
        <v>0</v>
      </c>
      <c r="G1171" s="146">
        <v>570000</v>
      </c>
      <c r="H1171" s="146">
        <v>0</v>
      </c>
      <c r="I1171" s="146">
        <v>2400000</v>
      </c>
      <c r="J1171" s="280">
        <v>5000000</v>
      </c>
    </row>
    <row r="1172" spans="2:10">
      <c r="B1172" s="329"/>
      <c r="C1172" s="330"/>
      <c r="D1172" s="331"/>
      <c r="E1172" s="332" t="s">
        <v>6</v>
      </c>
      <c r="F1172" s="333">
        <f>SUM(F1133:F1171)</f>
        <v>0</v>
      </c>
      <c r="G1172" s="334">
        <f>SUM(G1133:G1171)</f>
        <v>69561933</v>
      </c>
      <c r="H1172" s="333">
        <f>SUM(H1133:H1171)</f>
        <v>0</v>
      </c>
      <c r="I1172" s="334">
        <f>SUM(I1133:I1171)</f>
        <v>32290810</v>
      </c>
      <c r="J1172" s="333">
        <f>SUM(J1133:J1171)</f>
        <v>94359580</v>
      </c>
    </row>
    <row r="1173" spans="2:10" ht="18.75" thickBot="1">
      <c r="B1173" s="28"/>
      <c r="C1173" s="28"/>
      <c r="D1173" s="28"/>
      <c r="E1173" s="327" t="s">
        <v>645</v>
      </c>
      <c r="F1173" s="28"/>
      <c r="G1173" s="28"/>
      <c r="H1173" s="328"/>
      <c r="I1173" s="328"/>
      <c r="J1173" s="328"/>
    </row>
    <row r="1174" spans="2:10" ht="13.5" customHeight="1" thickBot="1">
      <c r="B1174" s="1593" t="s">
        <v>67</v>
      </c>
      <c r="C1174" s="1594"/>
      <c r="D1174" s="1594"/>
      <c r="E1174" s="1613" t="s">
        <v>69</v>
      </c>
      <c r="F1174" s="1596" t="s">
        <v>70</v>
      </c>
      <c r="G1174" s="1600" t="s">
        <v>70</v>
      </c>
      <c r="H1174" s="1596" t="s">
        <v>71</v>
      </c>
      <c r="I1174" s="1596" t="s">
        <v>428</v>
      </c>
      <c r="J1174" s="1614" t="s">
        <v>72</v>
      </c>
    </row>
    <row r="1175" spans="2:10" ht="23.25" customHeight="1" thickBot="1">
      <c r="B1175" s="197" t="s">
        <v>73</v>
      </c>
      <c r="C1175" s="105" t="s">
        <v>74</v>
      </c>
      <c r="D1175" s="208" t="s">
        <v>75</v>
      </c>
      <c r="E1175" s="1601"/>
      <c r="F1175" s="1597"/>
      <c r="G1175" s="1601"/>
      <c r="H1175" s="1597"/>
      <c r="I1175" s="1597"/>
      <c r="J1175" s="1615"/>
    </row>
    <row r="1176" spans="2:10" ht="12" customHeight="1" thickBot="1">
      <c r="B1176" s="335"/>
      <c r="C1176" s="106" t="s">
        <v>73</v>
      </c>
      <c r="D1176" s="336" t="s">
        <v>73</v>
      </c>
      <c r="E1176" s="1602"/>
      <c r="F1176" s="1598"/>
      <c r="G1176" s="1602"/>
      <c r="H1176" s="1598"/>
      <c r="I1176" s="1598"/>
      <c r="J1176" s="1616"/>
    </row>
    <row r="1177" spans="2:10" ht="12.75" customHeight="1" thickBot="1">
      <c r="B1177" s="109" t="s">
        <v>76</v>
      </c>
      <c r="C1177" s="110" t="s">
        <v>76</v>
      </c>
      <c r="D1177" s="110" t="s">
        <v>77</v>
      </c>
      <c r="E1177" s="111"/>
      <c r="F1177" s="113" t="s">
        <v>79</v>
      </c>
      <c r="G1177" s="114" t="s">
        <v>80</v>
      </c>
      <c r="H1177" s="113" t="s">
        <v>81</v>
      </c>
      <c r="I1177" s="114" t="s">
        <v>81</v>
      </c>
      <c r="J1177" s="113" t="s">
        <v>427</v>
      </c>
    </row>
    <row r="1178" spans="2:10" ht="33.75" customHeight="1">
      <c r="B1178" s="115"/>
      <c r="C1178" s="115"/>
      <c r="D1178" s="115"/>
      <c r="E1178" s="117" t="s">
        <v>645</v>
      </c>
      <c r="F1178" s="118"/>
      <c r="G1178" s="118"/>
      <c r="H1178" s="119"/>
      <c r="I1178" s="119"/>
      <c r="J1178" s="119"/>
    </row>
    <row r="1179" spans="2:10">
      <c r="B1179" s="39"/>
      <c r="C1179" s="39"/>
      <c r="D1179" s="39"/>
      <c r="E1179" s="39"/>
      <c r="F1179" s="39"/>
      <c r="G1179" s="39"/>
      <c r="H1179" s="39"/>
      <c r="I1179" s="39"/>
      <c r="J1179" s="39"/>
    </row>
    <row r="1180" spans="2:10" ht="29.25" customHeight="1">
      <c r="B1180" s="120">
        <v>18</v>
      </c>
      <c r="C1180" s="120">
        <v>7</v>
      </c>
      <c r="D1180" s="120"/>
      <c r="E1180" s="122" t="s">
        <v>530</v>
      </c>
      <c r="F1180" s="228"/>
      <c r="G1180" s="228"/>
      <c r="H1180" s="229"/>
      <c r="I1180" s="230"/>
      <c r="J1180" s="229"/>
    </row>
    <row r="1181" spans="2:10" ht="16.5" customHeight="1">
      <c r="B1181" s="120">
        <v>18</v>
      </c>
      <c r="C1181" s="120">
        <v>7</v>
      </c>
      <c r="D1181" s="120">
        <v>3</v>
      </c>
      <c r="E1181" s="124" t="s">
        <v>574</v>
      </c>
      <c r="F1181" s="228">
        <v>0</v>
      </c>
      <c r="G1181" s="225">
        <v>3499600</v>
      </c>
      <c r="H1181" s="229">
        <v>0</v>
      </c>
      <c r="I1181" s="227">
        <v>1049880</v>
      </c>
      <c r="J1181" s="229" t="s">
        <v>86</v>
      </c>
    </row>
    <row r="1182" spans="2:10" ht="15" customHeight="1" thickBot="1">
      <c r="B1182" s="142">
        <v>18</v>
      </c>
      <c r="C1182" s="142">
        <v>7</v>
      </c>
      <c r="D1182" s="142">
        <v>3</v>
      </c>
      <c r="E1182" s="144" t="s">
        <v>573</v>
      </c>
      <c r="F1182" s="290">
        <v>0</v>
      </c>
      <c r="G1182" s="292">
        <v>1985000</v>
      </c>
      <c r="H1182" s="310">
        <v>0</v>
      </c>
      <c r="I1182" s="320">
        <v>450000</v>
      </c>
      <c r="J1182" s="310">
        <v>1750000</v>
      </c>
    </row>
    <row r="1183" spans="2:10" ht="14.25" customHeight="1" thickBot="1">
      <c r="B1183" s="49"/>
      <c r="C1183" s="68"/>
      <c r="D1183" s="293"/>
      <c r="E1183" s="73" t="s">
        <v>6</v>
      </c>
      <c r="F1183" s="321">
        <f>SUM(F1181:F1182)</f>
        <v>0</v>
      </c>
      <c r="G1183" s="298">
        <f>SUM(G1181:G1182)</f>
        <v>5484600</v>
      </c>
      <c r="H1183" s="297">
        <f>SUM(H1181:H1182)</f>
        <v>0</v>
      </c>
      <c r="I1183" s="298">
        <f>SUM(I1181:I1182)</f>
        <v>1499880</v>
      </c>
      <c r="J1183" s="322">
        <f>SUM(J1182)</f>
        <v>1750000</v>
      </c>
    </row>
    <row r="1184" spans="2:10" ht="27.75" customHeight="1">
      <c r="B1184" s="17"/>
      <c r="C1184" s="17"/>
      <c r="D1184" s="17"/>
      <c r="E1184" s="17"/>
      <c r="F1184" s="17"/>
      <c r="G1184" s="17"/>
      <c r="H1184" s="17"/>
      <c r="I1184" s="17"/>
      <c r="J1184" s="17"/>
    </row>
    <row r="1185" spans="2:10" ht="26.25" customHeight="1" thickBot="1">
      <c r="B1185" s="28"/>
      <c r="C1185" s="28"/>
      <c r="D1185" s="28"/>
      <c r="E1185" s="327" t="s">
        <v>405</v>
      </c>
      <c r="F1185" s="28"/>
      <c r="G1185" s="28"/>
      <c r="H1185" s="328"/>
      <c r="I1185" s="328"/>
      <c r="J1185" s="328"/>
    </row>
    <row r="1186" spans="2:10" ht="13.5" customHeight="1" thickBot="1">
      <c r="B1186" s="1593" t="s">
        <v>67</v>
      </c>
      <c r="C1186" s="1594"/>
      <c r="D1186" s="1594"/>
      <c r="E1186" s="1613" t="s">
        <v>69</v>
      </c>
      <c r="F1186" s="1596" t="s">
        <v>70</v>
      </c>
      <c r="G1186" s="1600" t="s">
        <v>70</v>
      </c>
      <c r="H1186" s="1596" t="s">
        <v>71</v>
      </c>
      <c r="I1186" s="1600" t="s">
        <v>428</v>
      </c>
      <c r="J1186" s="1596" t="s">
        <v>72</v>
      </c>
    </row>
    <row r="1187" spans="2:10" ht="26.25" thickBot="1">
      <c r="B1187" s="197" t="s">
        <v>73</v>
      </c>
      <c r="C1187" s="105" t="s">
        <v>74</v>
      </c>
      <c r="D1187" s="208" t="s">
        <v>75</v>
      </c>
      <c r="E1187" s="1601"/>
      <c r="F1187" s="1597"/>
      <c r="G1187" s="1601"/>
      <c r="H1187" s="1597"/>
      <c r="I1187" s="1601"/>
      <c r="J1187" s="1597"/>
    </row>
    <row r="1188" spans="2:10" ht="12" customHeight="1" thickBot="1">
      <c r="B1188" s="335"/>
      <c r="C1188" s="337" t="s">
        <v>73</v>
      </c>
      <c r="D1188" s="336" t="s">
        <v>73</v>
      </c>
      <c r="E1188" s="1602"/>
      <c r="F1188" s="1598"/>
      <c r="G1188" s="1602"/>
      <c r="H1188" s="1599"/>
      <c r="I1188" s="1602"/>
      <c r="J1188" s="1599"/>
    </row>
    <row r="1189" spans="2:10" ht="12.75" customHeight="1" thickBot="1">
      <c r="B1189" s="109" t="s">
        <v>76</v>
      </c>
      <c r="C1189" s="110" t="s">
        <v>76</v>
      </c>
      <c r="D1189" s="110" t="s">
        <v>77</v>
      </c>
      <c r="E1189" s="111"/>
      <c r="F1189" s="113" t="s">
        <v>79</v>
      </c>
      <c r="G1189" s="114" t="s">
        <v>80</v>
      </c>
      <c r="H1189" s="113" t="s">
        <v>81</v>
      </c>
      <c r="I1189" s="114" t="s">
        <v>81</v>
      </c>
      <c r="J1189" s="113" t="s">
        <v>427</v>
      </c>
    </row>
    <row r="1190" spans="2:10" ht="20.25" customHeight="1">
      <c r="B1190" s="115"/>
      <c r="C1190" s="115"/>
      <c r="D1190" s="115"/>
      <c r="E1190" s="117" t="s">
        <v>405</v>
      </c>
      <c r="F1190" s="118"/>
      <c r="G1190" s="118"/>
      <c r="H1190" s="119"/>
      <c r="I1190" s="119"/>
      <c r="J1190" s="119"/>
    </row>
    <row r="1191" spans="2:10" ht="27.75" customHeight="1">
      <c r="B1191" s="39">
        <v>18</v>
      </c>
      <c r="C1191" s="39">
        <v>9</v>
      </c>
      <c r="D1191" s="39"/>
      <c r="E1191" s="276" t="s">
        <v>607</v>
      </c>
      <c r="F1191" s="39"/>
      <c r="G1191" s="278"/>
      <c r="H1191" s="278"/>
      <c r="I1191" s="278"/>
      <c r="J1191" s="278"/>
    </row>
    <row r="1192" spans="2:10">
      <c r="B1192" s="39">
        <v>18</v>
      </c>
      <c r="C1192" s="39">
        <v>9</v>
      </c>
      <c r="D1192" s="39">
        <v>3</v>
      </c>
      <c r="E1192" s="223" t="s">
        <v>633</v>
      </c>
      <c r="F1192" s="225">
        <v>0</v>
      </c>
      <c r="G1192" s="278">
        <v>197500</v>
      </c>
      <c r="H1192" s="225">
        <v>0</v>
      </c>
      <c r="I1192" s="278">
        <v>0</v>
      </c>
      <c r="J1192" s="279" t="s">
        <v>86</v>
      </c>
    </row>
    <row r="1193" spans="2:10">
      <c r="B1193" s="39">
        <v>18</v>
      </c>
      <c r="C1193" s="39">
        <v>9</v>
      </c>
      <c r="D1193" s="39">
        <v>3</v>
      </c>
      <c r="E1193" s="58" t="s">
        <v>628</v>
      </c>
      <c r="F1193" s="225">
        <v>0</v>
      </c>
      <c r="G1193" s="278">
        <v>736137</v>
      </c>
      <c r="H1193" s="225">
        <v>0</v>
      </c>
      <c r="I1193" s="278">
        <v>1160015</v>
      </c>
      <c r="J1193" s="278">
        <v>1000000</v>
      </c>
    </row>
    <row r="1194" spans="2:10" ht="13.5" thickBot="1">
      <c r="B1194" s="39">
        <v>18</v>
      </c>
      <c r="C1194" s="39">
        <v>9</v>
      </c>
      <c r="D1194" s="39">
        <v>3</v>
      </c>
      <c r="E1194" s="60" t="s">
        <v>632</v>
      </c>
      <c r="F1194" s="292">
        <v>0</v>
      </c>
      <c r="G1194" s="291">
        <v>1609839</v>
      </c>
      <c r="H1194" s="292">
        <v>0</v>
      </c>
      <c r="I1194" s="291">
        <v>0</v>
      </c>
      <c r="J1194" s="291">
        <v>0</v>
      </c>
    </row>
    <row r="1195" spans="2:10" ht="13.5" thickBot="1">
      <c r="B1195" s="49"/>
      <c r="C1195" s="68"/>
      <c r="D1195" s="293"/>
      <c r="E1195" s="294" t="s">
        <v>6</v>
      </c>
      <c r="F1195" s="298">
        <f>SUM(F1192:F1194)</f>
        <v>0</v>
      </c>
      <c r="G1195" s="299">
        <f>SUM(G1192:G1194)</f>
        <v>2543476</v>
      </c>
      <c r="H1195" s="298">
        <f>SUM(H1192:H1194)</f>
        <v>0</v>
      </c>
      <c r="I1195" s="299">
        <f>SUM(I1192:I1194)</f>
        <v>1160015</v>
      </c>
      <c r="J1195" s="298">
        <f>SUM(J1193:J1194)</f>
        <v>1000000</v>
      </c>
    </row>
  </sheetData>
  <mergeCells count="64">
    <mergeCell ref="H1186:H1188"/>
    <mergeCell ref="I1186:I1188"/>
    <mergeCell ref="J1186:J1188"/>
    <mergeCell ref="B1186:D1186"/>
    <mergeCell ref="E1186:E1188"/>
    <mergeCell ref="F1186:F1188"/>
    <mergeCell ref="G1186:G1188"/>
    <mergeCell ref="H1127:H1129"/>
    <mergeCell ref="I1127:I1129"/>
    <mergeCell ref="J1127:J1129"/>
    <mergeCell ref="B1174:D1174"/>
    <mergeCell ref="E1174:E1176"/>
    <mergeCell ref="F1174:F1176"/>
    <mergeCell ref="G1174:G1176"/>
    <mergeCell ref="H1174:H1176"/>
    <mergeCell ref="I1174:I1176"/>
    <mergeCell ref="J1174:J1176"/>
    <mergeCell ref="B1127:D1127"/>
    <mergeCell ref="E1127:E1129"/>
    <mergeCell ref="F1127:F1129"/>
    <mergeCell ref="G1127:G1129"/>
    <mergeCell ref="B1135:D1135"/>
    <mergeCell ref="E1135:E1137"/>
    <mergeCell ref="B946:J946"/>
    <mergeCell ref="H948:H950"/>
    <mergeCell ref="I948:I950"/>
    <mergeCell ref="J948:J950"/>
    <mergeCell ref="B948:D948"/>
    <mergeCell ref="E948:E950"/>
    <mergeCell ref="F948:F950"/>
    <mergeCell ref="G948:G950"/>
    <mergeCell ref="I985:I987"/>
    <mergeCell ref="J985:J987"/>
    <mergeCell ref="B1024:D1024"/>
    <mergeCell ref="E1024:E1026"/>
    <mergeCell ref="F1024:F1026"/>
    <mergeCell ref="G1024:G1026"/>
    <mergeCell ref="H1024:H1026"/>
    <mergeCell ref="I1024:I1026"/>
    <mergeCell ref="J1024:J1026"/>
    <mergeCell ref="B985:D985"/>
    <mergeCell ref="E985:E987"/>
    <mergeCell ref="F985:F987"/>
    <mergeCell ref="G985:G987"/>
    <mergeCell ref="H985:H987"/>
    <mergeCell ref="I1063:I1065"/>
    <mergeCell ref="J1063:J1065"/>
    <mergeCell ref="B1102:D1102"/>
    <mergeCell ref="E1102:E1104"/>
    <mergeCell ref="F1102:F1104"/>
    <mergeCell ref="G1102:G1104"/>
    <mergeCell ref="H1102:H1104"/>
    <mergeCell ref="I1102:I1104"/>
    <mergeCell ref="J1102:J1104"/>
    <mergeCell ref="B1063:D1063"/>
    <mergeCell ref="E1063:E1065"/>
    <mergeCell ref="F1063:F1065"/>
    <mergeCell ref="G1063:G1065"/>
    <mergeCell ref="H1063:H1065"/>
    <mergeCell ref="F1135:F1137"/>
    <mergeCell ref="G1135:G1137"/>
    <mergeCell ref="H1135:H1137"/>
    <mergeCell ref="I1135:I1137"/>
    <mergeCell ref="J1135:J1137"/>
  </mergeCells>
  <pageMargins left="0.27559055118110237" right="0.23622047244094491" top="0.43307086614173229" bottom="0.43307086614173229" header="0.31496062992125984" footer="0.31496062992125984"/>
  <pageSetup paperSize="9" orientation="landscape" r:id="rId1"/>
  <headerFooter>
    <oddHeader>&amp;RENUGU STATE BUDGET 2013</oddHeader>
    <oddFooter>Page &amp;P</oddFooter>
  </headerFooter>
</worksheet>
</file>

<file path=xl/worksheets/sheet6.xml><?xml version="1.0" encoding="utf-8"?>
<worksheet xmlns="http://schemas.openxmlformats.org/spreadsheetml/2006/main" xmlns:r="http://schemas.openxmlformats.org/officeDocument/2006/relationships">
  <dimension ref="A1102:K1269"/>
  <sheetViews>
    <sheetView topLeftCell="A1102" zoomScale="110" zoomScaleNormal="110" workbookViewId="0">
      <selection activeCell="O1263" sqref="O1263"/>
    </sheetView>
  </sheetViews>
  <sheetFormatPr defaultRowHeight="15"/>
  <cols>
    <col min="1" max="1" width="4.85546875" style="338" customWidth="1"/>
    <col min="2" max="2" width="5.28515625" style="338" customWidth="1"/>
    <col min="3" max="3" width="5.140625" style="338" customWidth="1"/>
    <col min="4" max="4" width="49.85546875" style="338" customWidth="1"/>
    <col min="5" max="5" width="7" style="338" customWidth="1"/>
    <col min="6" max="6" width="6.42578125" style="338" customWidth="1"/>
    <col min="7" max="7" width="12.140625" style="338" customWidth="1"/>
    <col min="8" max="8" width="13.140625" style="338" customWidth="1"/>
    <col min="9" max="9" width="13" style="338" customWidth="1"/>
    <col min="10" max="10" width="12" style="338" customWidth="1"/>
    <col min="11" max="11" width="12.85546875" style="338" customWidth="1"/>
    <col min="12" max="16384" width="9.140625" style="338"/>
  </cols>
  <sheetData>
    <row r="1102" spans="1:11" ht="15.75">
      <c r="A1102" s="1619" t="s">
        <v>659</v>
      </c>
      <c r="B1102" s="1619"/>
      <c r="C1102" s="1619"/>
      <c r="D1102" s="1619"/>
      <c r="E1102" s="1619"/>
      <c r="F1102" s="1619"/>
      <c r="G1102" s="1619"/>
      <c r="H1102" s="1619"/>
      <c r="I1102" s="1619"/>
      <c r="J1102" s="1619"/>
      <c r="K1102" s="1619"/>
    </row>
    <row r="1103" spans="1:11">
      <c r="A1103" s="1620"/>
      <c r="B1103" s="1620"/>
      <c r="C1103" s="1620"/>
      <c r="D1103" s="1620"/>
      <c r="E1103" s="1620"/>
      <c r="F1103" s="1620"/>
      <c r="G1103" s="1620"/>
      <c r="H1103" s="1620"/>
      <c r="I1103" s="1620"/>
      <c r="J1103" s="1620"/>
      <c r="K1103" s="1620"/>
    </row>
    <row r="1104" spans="1:11" ht="15.75">
      <c r="A1104" s="1621" t="s">
        <v>660</v>
      </c>
      <c r="B1104" s="1621"/>
      <c r="C1104" s="1621"/>
      <c r="D1104" s="1621"/>
      <c r="E1104" s="1621"/>
      <c r="F1104" s="1621"/>
      <c r="G1104" s="1621"/>
      <c r="H1104" s="1621"/>
      <c r="I1104" s="1621"/>
      <c r="J1104" s="1621"/>
      <c r="K1104" s="1621"/>
    </row>
    <row r="1105" spans="1:11" ht="15.75">
      <c r="A1105" s="1621" t="s">
        <v>661</v>
      </c>
      <c r="B1105" s="1621"/>
      <c r="C1105" s="1621"/>
      <c r="D1105" s="1621"/>
      <c r="E1105" s="1621"/>
      <c r="F1105" s="1621"/>
      <c r="G1105" s="1621"/>
      <c r="H1105" s="1621"/>
      <c r="I1105" s="1621"/>
      <c r="J1105" s="1621"/>
      <c r="K1105" s="1621"/>
    </row>
    <row r="1106" spans="1:11" ht="15.75" thickBot="1">
      <c r="A1106" s="1622"/>
      <c r="B1106" s="1622"/>
      <c r="C1106" s="1622"/>
      <c r="D1106" s="1622"/>
      <c r="E1106" s="1622"/>
      <c r="F1106" s="1622"/>
      <c r="G1106" s="1622"/>
      <c r="H1106" s="1622"/>
      <c r="I1106" s="1622"/>
      <c r="J1106" s="1622"/>
      <c r="K1106" s="1622"/>
    </row>
    <row r="1107" spans="1:11" ht="15.75" thickBot="1">
      <c r="A1107" s="339">
        <v>1</v>
      </c>
      <c r="B1107" s="340">
        <v>2</v>
      </c>
      <c r="C1107" s="339">
        <v>3</v>
      </c>
      <c r="D1107" s="340">
        <v>4</v>
      </c>
      <c r="E1107" s="1623" t="s">
        <v>797</v>
      </c>
      <c r="F1107" s="1624"/>
      <c r="G1107" s="407" t="s">
        <v>798</v>
      </c>
      <c r="H1107" s="408" t="s">
        <v>799</v>
      </c>
      <c r="I1107" s="1623" t="s">
        <v>800</v>
      </c>
      <c r="J1107" s="1625"/>
      <c r="K1107" s="409" t="s">
        <v>801</v>
      </c>
    </row>
    <row r="1108" spans="1:11" ht="45.75" thickBot="1">
      <c r="A1108" s="341" t="s">
        <v>662</v>
      </c>
      <c r="B1108" s="342" t="s">
        <v>663</v>
      </c>
      <c r="C1108" s="341" t="s">
        <v>664</v>
      </c>
      <c r="D1108" s="343" t="s">
        <v>665</v>
      </c>
      <c r="E1108" s="1617" t="s">
        <v>666</v>
      </c>
      <c r="F1108" s="1618"/>
      <c r="G1108" s="342" t="s">
        <v>667</v>
      </c>
      <c r="H1108" s="341" t="s">
        <v>668</v>
      </c>
      <c r="I1108" s="344" t="s">
        <v>669</v>
      </c>
      <c r="J1108" s="345" t="s">
        <v>670</v>
      </c>
      <c r="K1108" s="344" t="s">
        <v>671</v>
      </c>
    </row>
    <row r="1109" spans="1:11" ht="25.5" customHeight="1" thickBot="1">
      <c r="A1109" s="346"/>
      <c r="B1109" s="347"/>
      <c r="C1109" s="346"/>
      <c r="D1109" s="348"/>
      <c r="E1109" s="349" t="s">
        <v>789</v>
      </c>
      <c r="F1109" s="350" t="s">
        <v>788</v>
      </c>
      <c r="G1109" s="351"/>
      <c r="H1109" s="352"/>
      <c r="I1109" s="353" t="s">
        <v>672</v>
      </c>
      <c r="J1109" s="345" t="s">
        <v>673</v>
      </c>
      <c r="K1109" s="354"/>
    </row>
    <row r="1110" spans="1:11">
      <c r="A1110" s="355">
        <v>1</v>
      </c>
      <c r="B1110" s="355">
        <v>12</v>
      </c>
      <c r="C1110" s="355">
        <v>1</v>
      </c>
      <c r="D1110" s="356" t="s">
        <v>674</v>
      </c>
      <c r="E1110" s="357">
        <v>545</v>
      </c>
      <c r="F1110" s="355">
        <v>621</v>
      </c>
      <c r="G1110" s="358">
        <v>5911512160</v>
      </c>
      <c r="H1110" s="359">
        <v>386325980</v>
      </c>
      <c r="I1110" s="359">
        <v>6386325980</v>
      </c>
      <c r="J1110" s="360"/>
      <c r="K1110" s="360">
        <f>SUM(H1110:J1110)</f>
        <v>6772651960</v>
      </c>
    </row>
    <row r="1111" spans="1:11">
      <c r="A1111" s="361">
        <v>1</v>
      </c>
      <c r="B1111" s="361">
        <v>12</v>
      </c>
      <c r="C1111" s="361">
        <v>2</v>
      </c>
      <c r="D1111" s="362" t="s">
        <v>675</v>
      </c>
      <c r="E1111" s="363"/>
      <c r="F1111" s="361"/>
      <c r="G1111" s="364">
        <v>1000000</v>
      </c>
      <c r="H1111" s="365"/>
      <c r="I1111" s="366">
        <v>2000000</v>
      </c>
      <c r="J1111" s="365"/>
      <c r="K1111" s="360">
        <f t="shared" ref="K1111:K1179" si="0">SUM(H1111:J1111)</f>
        <v>2000000</v>
      </c>
    </row>
    <row r="1112" spans="1:11">
      <c r="A1112" s="361">
        <v>1</v>
      </c>
      <c r="B1112" s="361">
        <v>12</v>
      </c>
      <c r="C1112" s="361">
        <v>3</v>
      </c>
      <c r="D1112" s="362" t="s">
        <v>676</v>
      </c>
      <c r="E1112" s="363"/>
      <c r="F1112" s="361"/>
      <c r="G1112" s="364">
        <v>1000000</v>
      </c>
      <c r="H1112" s="366"/>
      <c r="I1112" s="366">
        <v>2000000</v>
      </c>
      <c r="J1112" s="366"/>
      <c r="K1112" s="360">
        <f t="shared" si="0"/>
        <v>2000000</v>
      </c>
    </row>
    <row r="1113" spans="1:11">
      <c r="A1113" s="361">
        <v>1</v>
      </c>
      <c r="B1113" s="361">
        <v>12</v>
      </c>
      <c r="C1113" s="361">
        <v>4</v>
      </c>
      <c r="D1113" s="362" t="s">
        <v>677</v>
      </c>
      <c r="E1113" s="363">
        <v>123</v>
      </c>
      <c r="F1113" s="361">
        <v>128</v>
      </c>
      <c r="G1113" s="364">
        <v>70914350</v>
      </c>
      <c r="H1113" s="366">
        <v>73422380</v>
      </c>
      <c r="I1113" s="366">
        <v>43150000</v>
      </c>
      <c r="J1113" s="365"/>
      <c r="K1113" s="360">
        <f t="shared" si="0"/>
        <v>116572380</v>
      </c>
    </row>
    <row r="1114" spans="1:11">
      <c r="A1114" s="361">
        <v>1</v>
      </c>
      <c r="B1114" s="361">
        <v>12</v>
      </c>
      <c r="C1114" s="361">
        <v>5</v>
      </c>
      <c r="D1114" s="362" t="s">
        <v>678</v>
      </c>
      <c r="E1114" s="363"/>
      <c r="F1114" s="361"/>
      <c r="G1114" s="364">
        <v>20000000</v>
      </c>
      <c r="H1114" s="365"/>
      <c r="I1114" s="367">
        <v>50000000</v>
      </c>
      <c r="J1114" s="366"/>
      <c r="K1114" s="360">
        <f t="shared" si="0"/>
        <v>50000000</v>
      </c>
    </row>
    <row r="1115" spans="1:11">
      <c r="A1115" s="361">
        <v>1</v>
      </c>
      <c r="B1115" s="361">
        <v>12</v>
      </c>
      <c r="C1115" s="361">
        <v>6</v>
      </c>
      <c r="D1115" s="362" t="s">
        <v>679</v>
      </c>
      <c r="E1115" s="363"/>
      <c r="F1115" s="361"/>
      <c r="G1115" s="364">
        <v>5000000</v>
      </c>
      <c r="H1115" s="365"/>
      <c r="I1115" s="366">
        <v>5000000</v>
      </c>
      <c r="J1115" s="365"/>
      <c r="K1115" s="360">
        <f t="shared" si="0"/>
        <v>5000000</v>
      </c>
    </row>
    <row r="1116" spans="1:11">
      <c r="A1116" s="361">
        <v>1</v>
      </c>
      <c r="B1116" s="361">
        <v>12</v>
      </c>
      <c r="C1116" s="361">
        <v>7</v>
      </c>
      <c r="D1116" s="362" t="s">
        <v>680</v>
      </c>
      <c r="E1116" s="363"/>
      <c r="F1116" s="361"/>
      <c r="G1116" s="364">
        <v>400000000</v>
      </c>
      <c r="H1116" s="365"/>
      <c r="I1116" s="366"/>
      <c r="J1116" s="366">
        <v>650000000</v>
      </c>
      <c r="K1116" s="360">
        <f t="shared" si="0"/>
        <v>650000000</v>
      </c>
    </row>
    <row r="1117" spans="1:11">
      <c r="A1117" s="361">
        <v>1</v>
      </c>
      <c r="B1117" s="361">
        <v>12</v>
      </c>
      <c r="C1117" s="361">
        <v>8</v>
      </c>
      <c r="D1117" s="362" t="s">
        <v>681</v>
      </c>
      <c r="E1117" s="363"/>
      <c r="F1117" s="361"/>
      <c r="G1117" s="364">
        <v>20000000</v>
      </c>
      <c r="H1117" s="365"/>
      <c r="I1117" s="366">
        <v>10000000</v>
      </c>
      <c r="J1117" s="365"/>
      <c r="K1117" s="360">
        <f t="shared" si="0"/>
        <v>10000000</v>
      </c>
    </row>
    <row r="1118" spans="1:11">
      <c r="A1118" s="361">
        <v>1</v>
      </c>
      <c r="B1118" s="361">
        <v>12</v>
      </c>
      <c r="C1118" s="361">
        <v>9</v>
      </c>
      <c r="D1118" s="362" t="s">
        <v>682</v>
      </c>
      <c r="E1118" s="363"/>
      <c r="F1118" s="361"/>
      <c r="G1118" s="364">
        <v>1000000</v>
      </c>
      <c r="H1118" s="365"/>
      <c r="I1118" s="365">
        <v>1000000</v>
      </c>
      <c r="J1118" s="366"/>
      <c r="K1118" s="360">
        <f t="shared" si="0"/>
        <v>1000000</v>
      </c>
    </row>
    <row r="1119" spans="1:11">
      <c r="A1119" s="361">
        <v>1</v>
      </c>
      <c r="B1119" s="361">
        <v>12</v>
      </c>
      <c r="C1119" s="361">
        <v>10</v>
      </c>
      <c r="D1119" s="362" t="s">
        <v>683</v>
      </c>
      <c r="E1119" s="363"/>
      <c r="F1119" s="361"/>
      <c r="G1119" s="364">
        <v>20044480</v>
      </c>
      <c r="H1119" s="365"/>
      <c r="I1119" s="365">
        <v>70000000</v>
      </c>
      <c r="J1119" s="365"/>
      <c r="K1119" s="360">
        <f t="shared" si="0"/>
        <v>70000000</v>
      </c>
    </row>
    <row r="1120" spans="1:11">
      <c r="A1120" s="361">
        <v>1</v>
      </c>
      <c r="B1120" s="361">
        <v>12</v>
      </c>
      <c r="C1120" s="361">
        <v>11</v>
      </c>
      <c r="D1120" s="362" t="s">
        <v>684</v>
      </c>
      <c r="E1120" s="363"/>
      <c r="F1120" s="361"/>
      <c r="G1120" s="364">
        <v>8348160</v>
      </c>
      <c r="H1120" s="365"/>
      <c r="I1120" s="365">
        <v>22000000</v>
      </c>
      <c r="J1120" s="365"/>
      <c r="K1120" s="360">
        <f t="shared" si="0"/>
        <v>22000000</v>
      </c>
    </row>
    <row r="1121" spans="1:11" ht="11.25" customHeight="1">
      <c r="A1121" s="361"/>
      <c r="B1121" s="361"/>
      <c r="C1121" s="361"/>
      <c r="D1121" s="362"/>
      <c r="E1121" s="363"/>
      <c r="F1121" s="361"/>
      <c r="G1121" s="364"/>
      <c r="H1121" s="365"/>
      <c r="I1121" s="365"/>
      <c r="J1121" s="365"/>
      <c r="K1121" s="360"/>
    </row>
    <row r="1122" spans="1:11">
      <c r="A1122" s="361">
        <v>1</v>
      </c>
      <c r="B1122" s="361">
        <v>13</v>
      </c>
      <c r="C1122" s="361">
        <v>1</v>
      </c>
      <c r="D1122" s="362" t="s">
        <v>685</v>
      </c>
      <c r="E1122" s="363">
        <v>28</v>
      </c>
      <c r="F1122" s="361">
        <v>24</v>
      </c>
      <c r="G1122" s="364">
        <v>73018100</v>
      </c>
      <c r="H1122" s="366">
        <v>14038226</v>
      </c>
      <c r="I1122" s="366">
        <v>180000000</v>
      </c>
      <c r="J1122" s="365"/>
      <c r="K1122" s="360">
        <f t="shared" si="0"/>
        <v>194038226</v>
      </c>
    </row>
    <row r="1123" spans="1:11" ht="13.5" customHeight="1">
      <c r="A1123" s="361">
        <v>1</v>
      </c>
      <c r="B1123" s="361">
        <v>13</v>
      </c>
      <c r="C1123" s="361">
        <v>2</v>
      </c>
      <c r="D1123" s="362" t="s">
        <v>686</v>
      </c>
      <c r="E1123" s="363"/>
      <c r="F1123" s="361"/>
      <c r="G1123" s="364">
        <v>50014720</v>
      </c>
      <c r="H1123" s="365"/>
      <c r="I1123" s="366">
        <v>44120000</v>
      </c>
      <c r="J1123" s="365"/>
      <c r="K1123" s="360">
        <f t="shared" si="0"/>
        <v>44120000</v>
      </c>
    </row>
    <row r="1124" spans="1:11" ht="12" customHeight="1">
      <c r="A1124" s="361"/>
      <c r="B1124" s="361"/>
      <c r="C1124" s="361"/>
      <c r="D1124" s="362"/>
      <c r="E1124" s="363"/>
      <c r="F1124" s="361"/>
      <c r="G1124" s="364"/>
      <c r="H1124" s="365"/>
      <c r="I1124" s="366"/>
      <c r="J1124" s="365"/>
      <c r="K1124" s="360">
        <f t="shared" si="0"/>
        <v>0</v>
      </c>
    </row>
    <row r="1125" spans="1:11" ht="12.75" customHeight="1">
      <c r="A1125" s="361">
        <v>1</v>
      </c>
      <c r="B1125" s="361">
        <v>14</v>
      </c>
      <c r="C1125" s="361">
        <v>1</v>
      </c>
      <c r="D1125" s="362" t="s">
        <v>687</v>
      </c>
      <c r="E1125" s="363">
        <v>204</v>
      </c>
      <c r="F1125" s="361">
        <v>218</v>
      </c>
      <c r="G1125" s="364">
        <v>280028120</v>
      </c>
      <c r="H1125" s="366">
        <v>104390510</v>
      </c>
      <c r="I1125" s="366">
        <v>197230000</v>
      </c>
      <c r="J1125" s="365"/>
      <c r="K1125" s="360">
        <f t="shared" si="0"/>
        <v>301620510</v>
      </c>
    </row>
    <row r="1126" spans="1:11" ht="13.5" customHeight="1">
      <c r="A1126" s="361">
        <v>1</v>
      </c>
      <c r="B1126" s="361">
        <v>14</v>
      </c>
      <c r="C1126" s="361">
        <v>2</v>
      </c>
      <c r="D1126" s="362" t="s">
        <v>688</v>
      </c>
      <c r="E1126" s="363">
        <v>38</v>
      </c>
      <c r="F1126" s="361">
        <v>38</v>
      </c>
      <c r="G1126" s="364">
        <v>68712480</v>
      </c>
      <c r="H1126" s="366">
        <v>31695200</v>
      </c>
      <c r="I1126" s="366">
        <v>12500000</v>
      </c>
      <c r="J1126" s="365"/>
      <c r="K1126" s="360">
        <f t="shared" si="0"/>
        <v>44195200</v>
      </c>
    </row>
    <row r="1127" spans="1:11">
      <c r="A1127" s="361">
        <v>1</v>
      </c>
      <c r="B1127" s="361">
        <v>14</v>
      </c>
      <c r="C1127" s="361">
        <v>3</v>
      </c>
      <c r="D1127" s="362" t="s">
        <v>689</v>
      </c>
      <c r="E1127" s="363">
        <v>58</v>
      </c>
      <c r="F1127" s="361">
        <v>58</v>
      </c>
      <c r="G1127" s="364">
        <v>64674220</v>
      </c>
      <c r="H1127" s="366">
        <v>42613402</v>
      </c>
      <c r="I1127" s="366">
        <v>18000000</v>
      </c>
      <c r="J1127" s="366"/>
      <c r="K1127" s="360">
        <f t="shared" si="0"/>
        <v>60613402</v>
      </c>
    </row>
    <row r="1128" spans="1:11" ht="12.75" customHeight="1">
      <c r="A1128" s="361">
        <v>1</v>
      </c>
      <c r="B1128" s="361">
        <v>14</v>
      </c>
      <c r="C1128" s="361">
        <v>4</v>
      </c>
      <c r="D1128" s="362" t="s">
        <v>690</v>
      </c>
      <c r="E1128" s="363">
        <v>0</v>
      </c>
      <c r="F1128" s="361">
        <v>0</v>
      </c>
      <c r="G1128" s="364">
        <v>2340800</v>
      </c>
      <c r="H1128" s="366"/>
      <c r="I1128" s="366">
        <v>1000000</v>
      </c>
      <c r="J1128" s="366"/>
      <c r="K1128" s="360">
        <f t="shared" si="0"/>
        <v>1000000</v>
      </c>
    </row>
    <row r="1129" spans="1:11" ht="13.5" customHeight="1">
      <c r="A1129" s="361">
        <v>1</v>
      </c>
      <c r="B1129" s="361">
        <v>14</v>
      </c>
      <c r="C1129" s="361">
        <v>5</v>
      </c>
      <c r="D1129" s="362" t="s">
        <v>691</v>
      </c>
      <c r="E1129" s="363"/>
      <c r="F1129" s="361"/>
      <c r="G1129" s="364">
        <v>5000000</v>
      </c>
      <c r="H1129" s="366"/>
      <c r="I1129" s="366">
        <v>5000000</v>
      </c>
      <c r="J1129" s="366"/>
      <c r="K1129" s="360">
        <f t="shared" si="0"/>
        <v>5000000</v>
      </c>
    </row>
    <row r="1130" spans="1:11">
      <c r="A1130" s="361">
        <v>1</v>
      </c>
      <c r="B1130" s="361">
        <v>14</v>
      </c>
      <c r="C1130" s="361">
        <v>7</v>
      </c>
      <c r="D1130" s="362" t="s">
        <v>692</v>
      </c>
      <c r="E1130" s="363"/>
      <c r="F1130" s="361"/>
      <c r="G1130" s="364">
        <v>10000000</v>
      </c>
      <c r="H1130" s="366"/>
      <c r="I1130" s="366">
        <v>25000000</v>
      </c>
      <c r="J1130" s="366"/>
      <c r="K1130" s="360">
        <f t="shared" si="0"/>
        <v>25000000</v>
      </c>
    </row>
    <row r="1131" spans="1:11">
      <c r="A1131" s="361">
        <v>1</v>
      </c>
      <c r="B1131" s="361">
        <v>14</v>
      </c>
      <c r="C1131" s="361">
        <v>8</v>
      </c>
      <c r="D1131" s="362" t="s">
        <v>693</v>
      </c>
      <c r="E1131" s="363"/>
      <c r="F1131" s="361"/>
      <c r="G1131" s="364">
        <v>20000000</v>
      </c>
      <c r="H1131" s="366"/>
      <c r="I1131" s="366">
        <v>80000000</v>
      </c>
      <c r="J1131" s="366"/>
      <c r="K1131" s="360">
        <f t="shared" si="0"/>
        <v>80000000</v>
      </c>
    </row>
    <row r="1132" spans="1:11">
      <c r="A1132" s="361">
        <v>1</v>
      </c>
      <c r="B1132" s="361">
        <v>14</v>
      </c>
      <c r="C1132" s="361">
        <v>9</v>
      </c>
      <c r="D1132" s="362" t="s">
        <v>694</v>
      </c>
      <c r="E1132" s="363"/>
      <c r="F1132" s="361"/>
      <c r="G1132" s="364">
        <v>10000000</v>
      </c>
      <c r="H1132" s="366"/>
      <c r="I1132" s="366">
        <v>10000000</v>
      </c>
      <c r="J1132" s="366"/>
      <c r="K1132" s="360">
        <f t="shared" si="0"/>
        <v>10000000</v>
      </c>
    </row>
    <row r="1133" spans="1:11" ht="11.25" customHeight="1">
      <c r="A1133" s="361"/>
      <c r="B1133" s="361"/>
      <c r="C1133" s="361"/>
      <c r="D1133" s="362"/>
      <c r="E1133" s="363"/>
      <c r="F1133" s="361"/>
      <c r="G1133" s="364"/>
      <c r="H1133" s="366"/>
      <c r="I1133" s="366"/>
      <c r="J1133" s="366"/>
      <c r="K1133" s="360"/>
    </row>
    <row r="1134" spans="1:11">
      <c r="A1134" s="361">
        <v>1</v>
      </c>
      <c r="B1134" s="361">
        <v>15</v>
      </c>
      <c r="C1134" s="361">
        <v>1</v>
      </c>
      <c r="D1134" s="362" t="s">
        <v>695</v>
      </c>
      <c r="E1134" s="363">
        <v>264</v>
      </c>
      <c r="F1134" s="361">
        <v>264</v>
      </c>
      <c r="G1134" s="364">
        <v>192253670</v>
      </c>
      <c r="H1134" s="366">
        <v>212132176</v>
      </c>
      <c r="I1134" s="366">
        <v>46120000</v>
      </c>
      <c r="J1134" s="365"/>
      <c r="K1134" s="360">
        <f t="shared" si="0"/>
        <v>258252176</v>
      </c>
    </row>
    <row r="1135" spans="1:11">
      <c r="A1135" s="361">
        <v>1</v>
      </c>
      <c r="B1135" s="361">
        <v>15</v>
      </c>
      <c r="C1135" s="361">
        <v>2</v>
      </c>
      <c r="D1135" s="362" t="s">
        <v>696</v>
      </c>
      <c r="E1135" s="363"/>
      <c r="F1135" s="361"/>
      <c r="G1135" s="364">
        <v>5000000</v>
      </c>
      <c r="H1135" s="365"/>
      <c r="I1135" s="366">
        <v>5000000</v>
      </c>
      <c r="J1135" s="365"/>
      <c r="K1135" s="360">
        <f t="shared" si="0"/>
        <v>5000000</v>
      </c>
    </row>
    <row r="1136" spans="1:11">
      <c r="A1136" s="361">
        <v>1</v>
      </c>
      <c r="B1136" s="361">
        <v>15</v>
      </c>
      <c r="C1136" s="361">
        <v>3</v>
      </c>
      <c r="D1136" s="362" t="s">
        <v>697</v>
      </c>
      <c r="E1136" s="363"/>
      <c r="F1136" s="361"/>
      <c r="G1136" s="364">
        <v>5000000</v>
      </c>
      <c r="H1136" s="365"/>
      <c r="I1136" s="366">
        <v>5000000</v>
      </c>
      <c r="J1136" s="365"/>
      <c r="K1136" s="360">
        <f t="shared" si="0"/>
        <v>5000000</v>
      </c>
    </row>
    <row r="1137" spans="1:11" ht="13.5" customHeight="1" thickBot="1">
      <c r="A1137" s="361">
        <v>1</v>
      </c>
      <c r="B1137" s="361">
        <v>15</v>
      </c>
      <c r="C1137" s="361">
        <v>4</v>
      </c>
      <c r="D1137" s="362" t="s">
        <v>698</v>
      </c>
      <c r="E1137" s="363">
        <v>182</v>
      </c>
      <c r="F1137" s="361">
        <v>182</v>
      </c>
      <c r="G1137" s="364">
        <v>9000000000</v>
      </c>
      <c r="H1137" s="365">
        <v>10000000000</v>
      </c>
      <c r="I1137" s="365">
        <v>0</v>
      </c>
      <c r="J1137" s="365"/>
      <c r="K1137" s="360">
        <f t="shared" si="0"/>
        <v>10000000000</v>
      </c>
    </row>
    <row r="1138" spans="1:11" ht="15.75" thickBot="1">
      <c r="A1138" s="339">
        <v>1</v>
      </c>
      <c r="B1138" s="340">
        <v>2</v>
      </c>
      <c r="C1138" s="339">
        <v>3</v>
      </c>
      <c r="D1138" s="340">
        <v>4</v>
      </c>
      <c r="E1138" s="1623" t="s">
        <v>797</v>
      </c>
      <c r="F1138" s="1624"/>
      <c r="G1138" s="407" t="s">
        <v>798</v>
      </c>
      <c r="H1138" s="408" t="s">
        <v>799</v>
      </c>
      <c r="I1138" s="1623" t="s">
        <v>800</v>
      </c>
      <c r="J1138" s="1625"/>
      <c r="K1138" s="409" t="s">
        <v>801</v>
      </c>
    </row>
    <row r="1139" spans="1:11" ht="45.75" thickBot="1">
      <c r="A1139" s="341" t="s">
        <v>662</v>
      </c>
      <c r="B1139" s="342" t="s">
        <v>663</v>
      </c>
      <c r="C1139" s="341" t="s">
        <v>664</v>
      </c>
      <c r="D1139" s="343" t="s">
        <v>665</v>
      </c>
      <c r="E1139" s="1617" t="s">
        <v>666</v>
      </c>
      <c r="F1139" s="1618"/>
      <c r="G1139" s="342" t="s">
        <v>667</v>
      </c>
      <c r="H1139" s="341" t="s">
        <v>668</v>
      </c>
      <c r="I1139" s="404" t="s">
        <v>669</v>
      </c>
      <c r="J1139" s="345" t="s">
        <v>670</v>
      </c>
      <c r="K1139" s="404" t="s">
        <v>671</v>
      </c>
    </row>
    <row r="1140" spans="1:11" ht="25.5" customHeight="1" thickBot="1">
      <c r="A1140" s="346"/>
      <c r="B1140" s="347"/>
      <c r="C1140" s="346"/>
      <c r="D1140" s="348"/>
      <c r="E1140" s="349" t="s">
        <v>789</v>
      </c>
      <c r="F1140" s="350" t="s">
        <v>788</v>
      </c>
      <c r="G1140" s="351"/>
      <c r="H1140" s="352"/>
      <c r="I1140" s="353" t="s">
        <v>672</v>
      </c>
      <c r="J1140" s="345" t="s">
        <v>673</v>
      </c>
      <c r="K1140" s="354"/>
    </row>
    <row r="1141" spans="1:11">
      <c r="A1141" s="361">
        <v>1</v>
      </c>
      <c r="B1141" s="361">
        <v>16</v>
      </c>
      <c r="C1141" s="361">
        <v>1</v>
      </c>
      <c r="D1141" s="362" t="s">
        <v>699</v>
      </c>
      <c r="E1141" s="363">
        <v>831</v>
      </c>
      <c r="F1141" s="361">
        <v>681</v>
      </c>
      <c r="G1141" s="364">
        <v>745049550</v>
      </c>
      <c r="H1141" s="366">
        <v>443080970</v>
      </c>
      <c r="I1141" s="366">
        <v>55350000</v>
      </c>
      <c r="J1141" s="365"/>
      <c r="K1141" s="360">
        <f t="shared" si="0"/>
        <v>498430970</v>
      </c>
    </row>
    <row r="1142" spans="1:11">
      <c r="A1142" s="361">
        <v>1</v>
      </c>
      <c r="B1142" s="361">
        <v>16</v>
      </c>
      <c r="C1142" s="361">
        <v>3</v>
      </c>
      <c r="D1142" s="362" t="s">
        <v>700</v>
      </c>
      <c r="E1142" s="363"/>
      <c r="F1142" s="361"/>
      <c r="G1142" s="364">
        <v>21998000</v>
      </c>
      <c r="H1142" s="365"/>
      <c r="I1142" s="365">
        <v>10000000</v>
      </c>
      <c r="J1142" s="366"/>
      <c r="K1142" s="360">
        <f t="shared" si="0"/>
        <v>10000000</v>
      </c>
    </row>
    <row r="1143" spans="1:11">
      <c r="A1143" s="361">
        <v>1</v>
      </c>
      <c r="B1143" s="361">
        <v>16</v>
      </c>
      <c r="C1143" s="361">
        <v>4</v>
      </c>
      <c r="D1143" s="362" t="s">
        <v>701</v>
      </c>
      <c r="E1143" s="363"/>
      <c r="F1143" s="361"/>
      <c r="G1143" s="364">
        <v>1000000</v>
      </c>
      <c r="H1143" s="365"/>
      <c r="I1143" s="366">
        <v>1000000</v>
      </c>
      <c r="J1143" s="366"/>
      <c r="K1143" s="360">
        <f t="shared" si="0"/>
        <v>1000000</v>
      </c>
    </row>
    <row r="1144" spans="1:11">
      <c r="A1144" s="361">
        <v>1</v>
      </c>
      <c r="B1144" s="361">
        <v>16</v>
      </c>
      <c r="C1144" s="361">
        <v>5</v>
      </c>
      <c r="D1144" s="362" t="s">
        <v>702</v>
      </c>
      <c r="E1144" s="363"/>
      <c r="F1144" s="361"/>
      <c r="G1144" s="364">
        <v>12000000</v>
      </c>
      <c r="H1144" s="365"/>
      <c r="I1144" s="366">
        <v>1000000</v>
      </c>
      <c r="J1144" s="366"/>
      <c r="K1144" s="360">
        <f t="shared" si="0"/>
        <v>1000000</v>
      </c>
    </row>
    <row r="1145" spans="1:11">
      <c r="A1145" s="361">
        <v>1</v>
      </c>
      <c r="B1145" s="361">
        <v>16</v>
      </c>
      <c r="C1145" s="361">
        <v>6</v>
      </c>
      <c r="D1145" s="362" t="s">
        <v>703</v>
      </c>
      <c r="E1145" s="363"/>
      <c r="F1145" s="361"/>
      <c r="G1145" s="364">
        <v>1000000</v>
      </c>
      <c r="H1145" s="365"/>
      <c r="I1145" s="366">
        <v>1000000</v>
      </c>
      <c r="J1145" s="366"/>
      <c r="K1145" s="360">
        <f t="shared" si="0"/>
        <v>1000000</v>
      </c>
    </row>
    <row r="1146" spans="1:11">
      <c r="A1146" s="361">
        <v>1</v>
      </c>
      <c r="B1146" s="361">
        <v>16</v>
      </c>
      <c r="C1146" s="361">
        <v>7</v>
      </c>
      <c r="D1146" s="362" t="s">
        <v>704</v>
      </c>
      <c r="E1146" s="363"/>
      <c r="F1146" s="361"/>
      <c r="G1146" s="364">
        <v>1000000</v>
      </c>
      <c r="H1146" s="366"/>
      <c r="I1146" s="366">
        <v>1000000</v>
      </c>
      <c r="J1146" s="366"/>
      <c r="K1146" s="360">
        <f t="shared" si="0"/>
        <v>1000000</v>
      </c>
    </row>
    <row r="1147" spans="1:11">
      <c r="A1147" s="361">
        <v>1</v>
      </c>
      <c r="B1147" s="361">
        <v>16</v>
      </c>
      <c r="C1147" s="361">
        <v>8</v>
      </c>
      <c r="D1147" s="362" t="s">
        <v>705</v>
      </c>
      <c r="E1147" s="363"/>
      <c r="F1147" s="361"/>
      <c r="G1147" s="364">
        <v>3000000</v>
      </c>
      <c r="H1147" s="365"/>
      <c r="I1147" s="366">
        <v>5000000</v>
      </c>
      <c r="J1147" s="366"/>
      <c r="K1147" s="360">
        <f t="shared" si="0"/>
        <v>5000000</v>
      </c>
    </row>
    <row r="1148" spans="1:11">
      <c r="A1148" s="361">
        <v>1</v>
      </c>
      <c r="B1148" s="361">
        <v>16</v>
      </c>
      <c r="C1148" s="361">
        <v>9</v>
      </c>
      <c r="D1148" s="362" t="s">
        <v>706</v>
      </c>
      <c r="E1148" s="363"/>
      <c r="F1148" s="361"/>
      <c r="G1148" s="364">
        <v>240000000</v>
      </c>
      <c r="H1148" s="365"/>
      <c r="I1148" s="365"/>
      <c r="J1148" s="366">
        <v>341581839</v>
      </c>
      <c r="K1148" s="360">
        <f t="shared" si="0"/>
        <v>341581839</v>
      </c>
    </row>
    <row r="1149" spans="1:11" ht="18.75" customHeight="1">
      <c r="A1149" s="361"/>
      <c r="B1149" s="361"/>
      <c r="C1149" s="361"/>
      <c r="D1149" s="362"/>
      <c r="E1149" s="363"/>
      <c r="F1149" s="361"/>
      <c r="G1149" s="364"/>
      <c r="H1149" s="365"/>
      <c r="I1149" s="365"/>
      <c r="J1149" s="366"/>
      <c r="K1149" s="360"/>
    </row>
    <row r="1150" spans="1:11">
      <c r="A1150" s="361">
        <v>1</v>
      </c>
      <c r="B1150" s="361">
        <v>17</v>
      </c>
      <c r="C1150" s="361">
        <v>1</v>
      </c>
      <c r="D1150" s="362" t="s">
        <v>170</v>
      </c>
      <c r="E1150" s="363">
        <v>246</v>
      </c>
      <c r="F1150" s="361">
        <v>246</v>
      </c>
      <c r="G1150" s="364">
        <v>194086950</v>
      </c>
      <c r="H1150" s="366">
        <v>170700200</v>
      </c>
      <c r="I1150" s="366">
        <v>25000000</v>
      </c>
      <c r="J1150" s="366"/>
      <c r="K1150" s="360">
        <f t="shared" si="0"/>
        <v>195700200</v>
      </c>
    </row>
    <row r="1151" spans="1:11">
      <c r="A1151" s="361">
        <v>1</v>
      </c>
      <c r="B1151" s="361">
        <v>17</v>
      </c>
      <c r="C1151" s="361">
        <v>2</v>
      </c>
      <c r="D1151" s="362" t="s">
        <v>707</v>
      </c>
      <c r="E1151" s="363"/>
      <c r="F1151" s="361"/>
      <c r="G1151" s="364">
        <v>32000000</v>
      </c>
      <c r="H1151" s="365"/>
      <c r="I1151" s="365"/>
      <c r="J1151" s="366">
        <v>35000000</v>
      </c>
      <c r="K1151" s="360">
        <f t="shared" si="0"/>
        <v>35000000</v>
      </c>
    </row>
    <row r="1152" spans="1:11">
      <c r="A1152" s="361">
        <v>1</v>
      </c>
      <c r="B1152" s="361">
        <v>17</v>
      </c>
      <c r="C1152" s="361">
        <v>3</v>
      </c>
      <c r="D1152" s="362" t="s">
        <v>708</v>
      </c>
      <c r="E1152" s="363"/>
      <c r="F1152" s="361"/>
      <c r="G1152" s="364">
        <v>1500000</v>
      </c>
      <c r="H1152" s="365"/>
      <c r="I1152" s="365">
        <v>1000000</v>
      </c>
      <c r="J1152" s="366"/>
      <c r="K1152" s="360">
        <f t="shared" si="0"/>
        <v>1000000</v>
      </c>
    </row>
    <row r="1153" spans="1:11">
      <c r="A1153" s="361">
        <v>1</v>
      </c>
      <c r="B1153" s="361">
        <v>17</v>
      </c>
      <c r="C1153" s="361">
        <v>4</v>
      </c>
      <c r="D1153" s="362" t="s">
        <v>709</v>
      </c>
      <c r="E1153" s="363"/>
      <c r="F1153" s="361"/>
      <c r="G1153" s="364">
        <v>1500000</v>
      </c>
      <c r="H1153" s="365"/>
      <c r="I1153" s="365">
        <v>1000000</v>
      </c>
      <c r="J1153" s="366"/>
      <c r="K1153" s="360">
        <f t="shared" si="0"/>
        <v>1000000</v>
      </c>
    </row>
    <row r="1154" spans="1:11">
      <c r="A1154" s="361">
        <v>1</v>
      </c>
      <c r="B1154" s="361">
        <v>17</v>
      </c>
      <c r="C1154" s="361">
        <v>5</v>
      </c>
      <c r="D1154" s="362" t="s">
        <v>710</v>
      </c>
      <c r="E1154" s="363"/>
      <c r="F1154" s="361"/>
      <c r="G1154" s="364">
        <v>1500000</v>
      </c>
      <c r="H1154" s="365"/>
      <c r="I1154" s="365">
        <v>1000000</v>
      </c>
      <c r="J1154" s="366"/>
      <c r="K1154" s="360">
        <f t="shared" si="0"/>
        <v>1000000</v>
      </c>
    </row>
    <row r="1155" spans="1:11">
      <c r="A1155" s="361">
        <v>1</v>
      </c>
      <c r="B1155" s="361">
        <v>17</v>
      </c>
      <c r="C1155" s="361">
        <v>6</v>
      </c>
      <c r="D1155" s="362" t="s">
        <v>711</v>
      </c>
      <c r="E1155" s="363"/>
      <c r="F1155" s="361"/>
      <c r="G1155" s="364">
        <v>1500000</v>
      </c>
      <c r="H1155" s="365"/>
      <c r="I1155" s="365">
        <v>1000000</v>
      </c>
      <c r="J1155" s="366"/>
      <c r="K1155" s="360">
        <f t="shared" si="0"/>
        <v>1000000</v>
      </c>
    </row>
    <row r="1156" spans="1:11" ht="18.75" customHeight="1">
      <c r="A1156" s="361"/>
      <c r="B1156" s="361"/>
      <c r="C1156" s="361"/>
      <c r="D1156" s="362"/>
      <c r="E1156" s="363"/>
      <c r="F1156" s="361"/>
      <c r="G1156" s="364"/>
      <c r="H1156" s="365"/>
      <c r="I1156" s="365"/>
      <c r="J1156" s="366"/>
      <c r="K1156" s="360"/>
    </row>
    <row r="1157" spans="1:11">
      <c r="A1157" s="361">
        <v>1</v>
      </c>
      <c r="B1157" s="361">
        <v>18</v>
      </c>
      <c r="C1157" s="361">
        <v>1</v>
      </c>
      <c r="D1157" s="362" t="s">
        <v>137</v>
      </c>
      <c r="E1157" s="363">
        <v>280</v>
      </c>
      <c r="F1157" s="361">
        <v>276</v>
      </c>
      <c r="G1157" s="364">
        <v>318022170</v>
      </c>
      <c r="H1157" s="366">
        <v>181678475</v>
      </c>
      <c r="I1157" s="366">
        <v>144000000</v>
      </c>
      <c r="J1157" s="366"/>
      <c r="K1157" s="360">
        <f t="shared" si="0"/>
        <v>325678475</v>
      </c>
    </row>
    <row r="1158" spans="1:11">
      <c r="A1158" s="361">
        <v>1</v>
      </c>
      <c r="B1158" s="361">
        <v>18</v>
      </c>
      <c r="C1158" s="361">
        <v>2</v>
      </c>
      <c r="D1158" s="362" t="s">
        <v>712</v>
      </c>
      <c r="E1158" s="363">
        <v>47</v>
      </c>
      <c r="F1158" s="361">
        <v>47</v>
      </c>
      <c r="G1158" s="364">
        <v>37263281</v>
      </c>
      <c r="H1158" s="366">
        <v>32613374</v>
      </c>
      <c r="I1158" s="366">
        <v>20000000</v>
      </c>
      <c r="J1158" s="366"/>
      <c r="K1158" s="360">
        <f t="shared" si="0"/>
        <v>52613374</v>
      </c>
    </row>
    <row r="1159" spans="1:11">
      <c r="A1159" s="361">
        <v>1</v>
      </c>
      <c r="B1159" s="361">
        <v>18</v>
      </c>
      <c r="C1159" s="361">
        <v>3</v>
      </c>
      <c r="D1159" s="362" t="s">
        <v>713</v>
      </c>
      <c r="E1159" s="366">
        <v>7719</v>
      </c>
      <c r="F1159" s="368">
        <v>10938</v>
      </c>
      <c r="G1159" s="364">
        <v>9798264719</v>
      </c>
      <c r="H1159" s="366">
        <v>7762581277</v>
      </c>
      <c r="I1159" s="365">
        <v>89769272</v>
      </c>
      <c r="J1159" s="365"/>
      <c r="K1159" s="360">
        <f t="shared" si="0"/>
        <v>7852350549</v>
      </c>
    </row>
    <row r="1160" spans="1:11">
      <c r="A1160" s="361">
        <v>1</v>
      </c>
      <c r="B1160" s="361">
        <v>18</v>
      </c>
      <c r="C1160" s="361">
        <v>4</v>
      </c>
      <c r="D1160" s="362" t="s">
        <v>714</v>
      </c>
      <c r="E1160" s="363"/>
      <c r="F1160" s="361"/>
      <c r="G1160" s="364">
        <v>150000000</v>
      </c>
      <c r="H1160" s="365"/>
      <c r="I1160" s="365"/>
      <c r="J1160" s="366">
        <v>180000000</v>
      </c>
      <c r="K1160" s="360">
        <f t="shared" si="0"/>
        <v>180000000</v>
      </c>
    </row>
    <row r="1161" spans="1:11">
      <c r="A1161" s="361">
        <v>1</v>
      </c>
      <c r="B1161" s="361">
        <v>18</v>
      </c>
      <c r="C1161" s="361">
        <v>5</v>
      </c>
      <c r="D1161" s="362" t="s">
        <v>715</v>
      </c>
      <c r="E1161" s="363">
        <v>1413</v>
      </c>
      <c r="F1161" s="361">
        <v>1413</v>
      </c>
      <c r="G1161" s="364">
        <v>978765920</v>
      </c>
      <c r="H1161" s="366">
        <v>808981704</v>
      </c>
      <c r="I1161" s="366">
        <v>70000000</v>
      </c>
      <c r="J1161" s="365"/>
      <c r="K1161" s="360">
        <f t="shared" si="0"/>
        <v>878981704</v>
      </c>
    </row>
    <row r="1162" spans="1:11">
      <c r="A1162" s="361">
        <v>1</v>
      </c>
      <c r="B1162" s="361">
        <v>18</v>
      </c>
      <c r="C1162" s="361">
        <v>6</v>
      </c>
      <c r="D1162" s="362" t="s">
        <v>716</v>
      </c>
      <c r="E1162" s="363"/>
      <c r="F1162" s="361"/>
      <c r="G1162" s="364">
        <v>996000000</v>
      </c>
      <c r="H1162" s="365"/>
      <c r="I1162" s="365"/>
      <c r="J1162" s="366">
        <v>1200000000</v>
      </c>
      <c r="K1162" s="360">
        <f t="shared" si="0"/>
        <v>1200000000</v>
      </c>
    </row>
    <row r="1163" spans="1:11">
      <c r="A1163" s="361">
        <v>1</v>
      </c>
      <c r="B1163" s="361">
        <v>18</v>
      </c>
      <c r="C1163" s="361">
        <v>7</v>
      </c>
      <c r="D1163" s="362" t="s">
        <v>717</v>
      </c>
      <c r="E1163" s="363"/>
      <c r="F1163" s="361"/>
      <c r="G1163" s="364">
        <v>60000000</v>
      </c>
      <c r="H1163" s="365"/>
      <c r="I1163" s="365">
        <v>48000000</v>
      </c>
      <c r="J1163" s="366"/>
      <c r="K1163" s="360">
        <f t="shared" si="0"/>
        <v>48000000</v>
      </c>
    </row>
    <row r="1164" spans="1:11">
      <c r="A1164" s="361">
        <v>1</v>
      </c>
      <c r="B1164" s="361">
        <v>18</v>
      </c>
      <c r="C1164" s="361">
        <v>8</v>
      </c>
      <c r="D1164" s="362" t="s">
        <v>718</v>
      </c>
      <c r="E1164" s="363"/>
      <c r="F1164" s="361"/>
      <c r="G1164" s="364">
        <v>250000000</v>
      </c>
      <c r="H1164" s="365"/>
      <c r="I1164" s="366"/>
      <c r="J1164" s="366">
        <v>1540000000</v>
      </c>
      <c r="K1164" s="360">
        <f t="shared" si="0"/>
        <v>1540000000</v>
      </c>
    </row>
    <row r="1165" spans="1:11">
      <c r="A1165" s="361">
        <v>1</v>
      </c>
      <c r="B1165" s="361">
        <v>18</v>
      </c>
      <c r="C1165" s="361">
        <v>9</v>
      </c>
      <c r="D1165" s="362" t="s">
        <v>719</v>
      </c>
      <c r="E1165" s="363"/>
      <c r="F1165" s="361"/>
      <c r="G1165" s="364">
        <v>3000000</v>
      </c>
      <c r="H1165" s="365"/>
      <c r="I1165" s="366">
        <v>5000000</v>
      </c>
      <c r="J1165" s="365"/>
      <c r="K1165" s="360">
        <f t="shared" si="0"/>
        <v>5000000</v>
      </c>
    </row>
    <row r="1166" spans="1:11">
      <c r="A1166" s="361">
        <v>1</v>
      </c>
      <c r="B1166" s="361">
        <v>18</v>
      </c>
      <c r="C1166" s="361">
        <v>10</v>
      </c>
      <c r="D1166" s="362" t="s">
        <v>720</v>
      </c>
      <c r="E1166" s="363"/>
      <c r="F1166" s="361"/>
      <c r="G1166" s="364">
        <v>240000000</v>
      </c>
      <c r="H1166" s="369"/>
      <c r="I1166" s="365"/>
      <c r="J1166" s="366">
        <v>600000000</v>
      </c>
      <c r="K1166" s="360">
        <f t="shared" si="0"/>
        <v>600000000</v>
      </c>
    </row>
    <row r="1167" spans="1:11">
      <c r="A1167" s="361">
        <v>1</v>
      </c>
      <c r="B1167" s="361">
        <v>18</v>
      </c>
      <c r="C1167" s="361">
        <v>11</v>
      </c>
      <c r="D1167" s="362" t="s">
        <v>721</v>
      </c>
      <c r="E1167" s="363"/>
      <c r="F1167" s="361"/>
      <c r="G1167" s="364">
        <v>6000000</v>
      </c>
      <c r="H1167" s="365"/>
      <c r="I1167" s="366">
        <v>6000000</v>
      </c>
      <c r="J1167" s="365"/>
      <c r="K1167" s="360">
        <f t="shared" si="0"/>
        <v>6000000</v>
      </c>
    </row>
    <row r="1168" spans="1:11">
      <c r="A1168" s="361">
        <v>1</v>
      </c>
      <c r="B1168" s="361">
        <v>18</v>
      </c>
      <c r="C1168" s="361">
        <v>12</v>
      </c>
      <c r="D1168" s="362" t="s">
        <v>722</v>
      </c>
      <c r="E1168" s="363"/>
      <c r="F1168" s="361"/>
      <c r="G1168" s="364">
        <v>6000000</v>
      </c>
      <c r="H1168" s="365"/>
      <c r="I1168" s="366">
        <v>10000000</v>
      </c>
      <c r="J1168" s="365"/>
      <c r="K1168" s="360">
        <f t="shared" si="0"/>
        <v>10000000</v>
      </c>
    </row>
    <row r="1169" spans="1:11">
      <c r="A1169" s="361">
        <v>1</v>
      </c>
      <c r="B1169" s="361">
        <v>18</v>
      </c>
      <c r="C1169" s="361">
        <v>13</v>
      </c>
      <c r="D1169" s="362" t="s">
        <v>723</v>
      </c>
      <c r="E1169" s="363"/>
      <c r="F1169" s="361"/>
      <c r="G1169" s="364">
        <v>6000000</v>
      </c>
      <c r="H1169" s="365"/>
      <c r="I1169" s="366">
        <v>85000000</v>
      </c>
      <c r="J1169" s="365"/>
      <c r="K1169" s="360">
        <f t="shared" si="0"/>
        <v>85000000</v>
      </c>
    </row>
    <row r="1170" spans="1:11">
      <c r="A1170" s="361">
        <v>1</v>
      </c>
      <c r="B1170" s="361">
        <v>18</v>
      </c>
      <c r="C1170" s="361">
        <v>14</v>
      </c>
      <c r="D1170" s="362" t="s">
        <v>724</v>
      </c>
      <c r="E1170" s="363"/>
      <c r="F1170" s="361"/>
      <c r="G1170" s="364">
        <v>6000000</v>
      </c>
      <c r="H1170" s="365"/>
      <c r="I1170" s="366">
        <v>6000000</v>
      </c>
      <c r="J1170" s="365"/>
      <c r="K1170" s="360">
        <f t="shared" si="0"/>
        <v>6000000</v>
      </c>
    </row>
    <row r="1171" spans="1:11" ht="15.75" customHeight="1" thickBot="1">
      <c r="A1171" s="361"/>
      <c r="B1171" s="361"/>
      <c r="C1171" s="361"/>
      <c r="D1171" s="362"/>
      <c r="E1171" s="363"/>
      <c r="F1171" s="361"/>
      <c r="G1171" s="364"/>
      <c r="H1171" s="365"/>
      <c r="I1171" s="366"/>
      <c r="J1171" s="365"/>
      <c r="K1171" s="360"/>
    </row>
    <row r="1172" spans="1:11" ht="15.75" thickBot="1">
      <c r="A1172" s="339">
        <v>1</v>
      </c>
      <c r="B1172" s="340">
        <v>2</v>
      </c>
      <c r="C1172" s="339">
        <v>3</v>
      </c>
      <c r="D1172" s="340">
        <v>4</v>
      </c>
      <c r="E1172" s="1623" t="s">
        <v>797</v>
      </c>
      <c r="F1172" s="1624"/>
      <c r="G1172" s="407" t="s">
        <v>798</v>
      </c>
      <c r="H1172" s="408" t="s">
        <v>799</v>
      </c>
      <c r="I1172" s="1623" t="s">
        <v>800</v>
      </c>
      <c r="J1172" s="1625"/>
      <c r="K1172" s="409" t="s">
        <v>801</v>
      </c>
    </row>
    <row r="1173" spans="1:11" ht="45.75" thickBot="1">
      <c r="A1173" s="341" t="s">
        <v>662</v>
      </c>
      <c r="B1173" s="342" t="s">
        <v>663</v>
      </c>
      <c r="C1173" s="341" t="s">
        <v>664</v>
      </c>
      <c r="D1173" s="343" t="s">
        <v>665</v>
      </c>
      <c r="E1173" s="1617" t="s">
        <v>666</v>
      </c>
      <c r="F1173" s="1618"/>
      <c r="G1173" s="342" t="s">
        <v>667</v>
      </c>
      <c r="H1173" s="341" t="s">
        <v>668</v>
      </c>
      <c r="I1173" s="404" t="s">
        <v>669</v>
      </c>
      <c r="J1173" s="345" t="s">
        <v>670</v>
      </c>
      <c r="K1173" s="404" t="s">
        <v>671</v>
      </c>
    </row>
    <row r="1174" spans="1:11" ht="25.5" customHeight="1" thickBot="1">
      <c r="A1174" s="346"/>
      <c r="B1174" s="347"/>
      <c r="C1174" s="346"/>
      <c r="D1174" s="348"/>
      <c r="E1174" s="349" t="s">
        <v>789</v>
      </c>
      <c r="F1174" s="350" t="s">
        <v>788</v>
      </c>
      <c r="G1174" s="351"/>
      <c r="H1174" s="352"/>
      <c r="I1174" s="353" t="s">
        <v>672</v>
      </c>
      <c r="J1174" s="345" t="s">
        <v>673</v>
      </c>
      <c r="K1174" s="354"/>
    </row>
    <row r="1175" spans="1:11">
      <c r="A1175" s="361">
        <v>1</v>
      </c>
      <c r="B1175" s="361">
        <v>19</v>
      </c>
      <c r="C1175" s="361">
        <v>1</v>
      </c>
      <c r="D1175" s="362" t="s">
        <v>725</v>
      </c>
      <c r="E1175" s="363">
        <v>89</v>
      </c>
      <c r="F1175" s="361">
        <v>84</v>
      </c>
      <c r="G1175" s="364">
        <v>148525600</v>
      </c>
      <c r="H1175" s="366">
        <v>42468458</v>
      </c>
      <c r="I1175" s="366">
        <v>107571380</v>
      </c>
      <c r="J1175" s="365"/>
      <c r="K1175" s="360">
        <f t="shared" si="0"/>
        <v>150039838</v>
      </c>
    </row>
    <row r="1176" spans="1:11">
      <c r="A1176" s="361">
        <v>1</v>
      </c>
      <c r="B1176" s="361">
        <v>19</v>
      </c>
      <c r="C1176" s="361">
        <v>2</v>
      </c>
      <c r="D1176" s="362" t="s">
        <v>726</v>
      </c>
      <c r="E1176" s="363">
        <v>224</v>
      </c>
      <c r="F1176" s="361">
        <v>224</v>
      </c>
      <c r="G1176" s="364">
        <v>200560678</v>
      </c>
      <c r="H1176" s="366">
        <v>101440133</v>
      </c>
      <c r="I1176" s="366">
        <v>63000000</v>
      </c>
      <c r="J1176" s="366"/>
      <c r="K1176" s="360">
        <f t="shared" si="0"/>
        <v>164440133</v>
      </c>
    </row>
    <row r="1177" spans="1:11">
      <c r="A1177" s="361">
        <v>1</v>
      </c>
      <c r="B1177" s="361">
        <v>19</v>
      </c>
      <c r="C1177" s="361">
        <v>3</v>
      </c>
      <c r="D1177" s="362" t="s">
        <v>727</v>
      </c>
      <c r="E1177" s="363">
        <v>611</v>
      </c>
      <c r="F1177" s="361">
        <v>623</v>
      </c>
      <c r="G1177" s="364">
        <v>690597773</v>
      </c>
      <c r="H1177" s="366">
        <v>399184580</v>
      </c>
      <c r="I1177" s="366">
        <v>138000000</v>
      </c>
      <c r="J1177" s="366"/>
      <c r="K1177" s="360">
        <f t="shared" si="0"/>
        <v>537184580</v>
      </c>
    </row>
    <row r="1178" spans="1:11">
      <c r="A1178" s="361">
        <v>1</v>
      </c>
      <c r="B1178" s="361">
        <v>19</v>
      </c>
      <c r="C1178" s="361">
        <v>4</v>
      </c>
      <c r="D1178" s="362" t="s">
        <v>728</v>
      </c>
      <c r="E1178" s="363">
        <v>44</v>
      </c>
      <c r="F1178" s="361">
        <v>43</v>
      </c>
      <c r="G1178" s="364">
        <v>24099747</v>
      </c>
      <c r="H1178" s="366">
        <v>20809865</v>
      </c>
      <c r="I1178" s="366">
        <v>5300000</v>
      </c>
      <c r="J1178" s="366"/>
      <c r="K1178" s="360">
        <f t="shared" si="0"/>
        <v>26109865</v>
      </c>
    </row>
    <row r="1179" spans="1:11">
      <c r="A1179" s="361"/>
      <c r="B1179" s="361"/>
      <c r="C1179" s="361"/>
      <c r="D1179" s="362"/>
      <c r="E1179" s="363"/>
      <c r="F1179" s="361"/>
      <c r="G1179" s="364"/>
      <c r="H1179" s="366"/>
      <c r="I1179" s="366"/>
      <c r="J1179" s="366"/>
      <c r="K1179" s="360">
        <f t="shared" si="0"/>
        <v>0</v>
      </c>
    </row>
    <row r="1180" spans="1:11">
      <c r="A1180" s="361">
        <v>1</v>
      </c>
      <c r="B1180" s="361">
        <v>20</v>
      </c>
      <c r="C1180" s="361">
        <v>1</v>
      </c>
      <c r="D1180" s="362" t="s">
        <v>147</v>
      </c>
      <c r="E1180" s="363">
        <v>435</v>
      </c>
      <c r="F1180" s="361">
        <v>365</v>
      </c>
      <c r="G1180" s="364">
        <v>905681698</v>
      </c>
      <c r="H1180" s="366">
        <v>492656688</v>
      </c>
      <c r="I1180" s="366">
        <v>153000000</v>
      </c>
      <c r="J1180" s="366"/>
      <c r="K1180" s="360">
        <f t="shared" ref="K1180:K1247" si="1">SUM(H1180:J1180)</f>
        <v>645656688</v>
      </c>
    </row>
    <row r="1181" spans="1:11">
      <c r="A1181" s="361">
        <v>1</v>
      </c>
      <c r="B1181" s="361">
        <v>20</v>
      </c>
      <c r="C1181" s="361">
        <v>2</v>
      </c>
      <c r="D1181" s="362" t="s">
        <v>729</v>
      </c>
      <c r="E1181" s="361">
        <v>1443</v>
      </c>
      <c r="F1181" s="361">
        <v>1467</v>
      </c>
      <c r="G1181" s="364">
        <v>1950322694</v>
      </c>
      <c r="H1181" s="366">
        <v>1260484200</v>
      </c>
      <c r="I1181" s="366">
        <v>75000000</v>
      </c>
      <c r="J1181" s="366"/>
      <c r="K1181" s="360">
        <f t="shared" si="1"/>
        <v>1335484200</v>
      </c>
    </row>
    <row r="1182" spans="1:11">
      <c r="A1182" s="361">
        <v>1</v>
      </c>
      <c r="B1182" s="361">
        <v>20</v>
      </c>
      <c r="C1182" s="361">
        <v>5</v>
      </c>
      <c r="D1182" s="362" t="s">
        <v>730</v>
      </c>
      <c r="E1182" s="363">
        <v>1396</v>
      </c>
      <c r="F1182" s="361">
        <v>1355</v>
      </c>
      <c r="G1182" s="364">
        <v>2185914410</v>
      </c>
      <c r="H1182" s="365">
        <v>2350204990</v>
      </c>
      <c r="I1182" s="366">
        <v>100000000</v>
      </c>
      <c r="J1182" s="366"/>
      <c r="K1182" s="360">
        <f t="shared" si="1"/>
        <v>2450204990</v>
      </c>
    </row>
    <row r="1183" spans="1:11">
      <c r="A1183" s="361">
        <v>1</v>
      </c>
      <c r="B1183" s="361">
        <v>20</v>
      </c>
      <c r="C1183" s="361">
        <v>6</v>
      </c>
      <c r="D1183" s="362" t="s">
        <v>731</v>
      </c>
      <c r="E1183" s="363"/>
      <c r="F1183" s="361"/>
      <c r="G1183" s="364">
        <v>1000000</v>
      </c>
      <c r="H1183" s="365"/>
      <c r="I1183" s="366">
        <v>1000000</v>
      </c>
      <c r="J1183" s="366"/>
      <c r="K1183" s="360">
        <f t="shared" si="1"/>
        <v>1000000</v>
      </c>
    </row>
    <row r="1184" spans="1:11">
      <c r="A1184" s="361">
        <v>1</v>
      </c>
      <c r="B1184" s="361">
        <v>21</v>
      </c>
      <c r="C1184" s="361">
        <v>1</v>
      </c>
      <c r="D1184" s="362" t="s">
        <v>331</v>
      </c>
      <c r="E1184" s="363">
        <v>140</v>
      </c>
      <c r="F1184" s="361">
        <v>140</v>
      </c>
      <c r="G1184" s="364">
        <v>97490310</v>
      </c>
      <c r="H1184" s="366">
        <v>86718675</v>
      </c>
      <c r="I1184" s="366">
        <v>80000000</v>
      </c>
      <c r="J1184" s="366"/>
      <c r="K1184" s="360">
        <f t="shared" si="1"/>
        <v>166718675</v>
      </c>
    </row>
    <row r="1185" spans="1:11">
      <c r="A1185" s="361">
        <v>1</v>
      </c>
      <c r="B1185" s="361">
        <v>21</v>
      </c>
      <c r="C1185" s="361">
        <v>3</v>
      </c>
      <c r="D1185" s="362" t="s">
        <v>732</v>
      </c>
      <c r="E1185" s="363">
        <v>122</v>
      </c>
      <c r="F1185" s="361">
        <v>107</v>
      </c>
      <c r="G1185" s="364">
        <v>85442540</v>
      </c>
      <c r="H1185" s="366">
        <v>80766050</v>
      </c>
      <c r="I1185" s="366">
        <v>35000000</v>
      </c>
      <c r="J1185" s="366"/>
      <c r="K1185" s="360">
        <f t="shared" si="1"/>
        <v>115766050</v>
      </c>
    </row>
    <row r="1186" spans="1:11">
      <c r="A1186" s="361">
        <v>1</v>
      </c>
      <c r="B1186" s="361">
        <v>21</v>
      </c>
      <c r="C1186" s="361">
        <v>4</v>
      </c>
      <c r="D1186" s="362" t="s">
        <v>733</v>
      </c>
      <c r="E1186" s="363"/>
      <c r="F1186" s="361"/>
      <c r="G1186" s="364">
        <v>150000000</v>
      </c>
      <c r="H1186" s="366"/>
      <c r="I1186" s="366"/>
      <c r="J1186" s="366">
        <v>220000000</v>
      </c>
      <c r="K1186" s="360">
        <f t="shared" si="1"/>
        <v>220000000</v>
      </c>
    </row>
    <row r="1187" spans="1:11">
      <c r="A1187" s="361">
        <v>1</v>
      </c>
      <c r="B1187" s="361">
        <v>21</v>
      </c>
      <c r="C1187" s="361">
        <v>5</v>
      </c>
      <c r="D1187" s="362" t="s">
        <v>734</v>
      </c>
      <c r="E1187" s="363"/>
      <c r="F1187" s="361"/>
      <c r="G1187" s="364">
        <v>240000000</v>
      </c>
      <c r="H1187" s="366"/>
      <c r="I1187" s="366"/>
      <c r="J1187" s="366">
        <v>280000000</v>
      </c>
      <c r="K1187" s="360">
        <f t="shared" si="1"/>
        <v>280000000</v>
      </c>
    </row>
    <row r="1188" spans="1:11">
      <c r="A1188" s="361"/>
      <c r="B1188" s="361"/>
      <c r="C1188" s="361"/>
      <c r="D1188" s="362"/>
      <c r="E1188" s="363"/>
      <c r="F1188" s="361"/>
      <c r="G1188" s="364"/>
      <c r="H1188" s="366"/>
      <c r="I1188" s="366"/>
      <c r="J1188" s="366"/>
      <c r="K1188" s="360"/>
    </row>
    <row r="1189" spans="1:11">
      <c r="A1189" s="361">
        <v>1</v>
      </c>
      <c r="B1189" s="361">
        <v>22</v>
      </c>
      <c r="C1189" s="361">
        <v>1</v>
      </c>
      <c r="D1189" s="362" t="s">
        <v>355</v>
      </c>
      <c r="E1189" s="363">
        <v>226</v>
      </c>
      <c r="F1189" s="361">
        <v>204</v>
      </c>
      <c r="G1189" s="364">
        <v>227552800</v>
      </c>
      <c r="H1189" s="366">
        <v>406485898</v>
      </c>
      <c r="I1189" s="366">
        <v>72000000</v>
      </c>
      <c r="J1189" s="365"/>
      <c r="K1189" s="360">
        <f t="shared" si="1"/>
        <v>478485898</v>
      </c>
    </row>
    <row r="1190" spans="1:11">
      <c r="A1190" s="361">
        <v>1</v>
      </c>
      <c r="B1190" s="361">
        <v>22</v>
      </c>
      <c r="C1190" s="361">
        <v>2</v>
      </c>
      <c r="D1190" s="362" t="s">
        <v>735</v>
      </c>
      <c r="E1190" s="363"/>
      <c r="F1190" s="361"/>
      <c r="G1190" s="364">
        <v>3000000</v>
      </c>
      <c r="H1190" s="365"/>
      <c r="I1190" s="365">
        <v>3000000</v>
      </c>
      <c r="J1190" s="366"/>
      <c r="K1190" s="360">
        <f t="shared" si="1"/>
        <v>3000000</v>
      </c>
    </row>
    <row r="1191" spans="1:11">
      <c r="A1191" s="361">
        <v>1</v>
      </c>
      <c r="B1191" s="361">
        <v>22</v>
      </c>
      <c r="C1191" s="361">
        <v>3</v>
      </c>
      <c r="D1191" s="362" t="s">
        <v>736</v>
      </c>
      <c r="E1191" s="363"/>
      <c r="F1191" s="361"/>
      <c r="G1191" s="364">
        <v>6000000</v>
      </c>
      <c r="H1191" s="365"/>
      <c r="I1191" s="365">
        <v>6000000</v>
      </c>
      <c r="J1191" s="366"/>
      <c r="K1191" s="360">
        <f t="shared" si="1"/>
        <v>6000000</v>
      </c>
    </row>
    <row r="1192" spans="1:11">
      <c r="A1192" s="361">
        <v>1</v>
      </c>
      <c r="B1192" s="361">
        <v>22</v>
      </c>
      <c r="C1192" s="361">
        <v>4</v>
      </c>
      <c r="D1192" s="362" t="s">
        <v>737</v>
      </c>
      <c r="E1192" s="363"/>
      <c r="F1192" s="361"/>
      <c r="G1192" s="364">
        <v>3000000</v>
      </c>
      <c r="H1192" s="365"/>
      <c r="I1192" s="365">
        <v>3000000</v>
      </c>
      <c r="J1192" s="366"/>
      <c r="K1192" s="360">
        <f t="shared" si="1"/>
        <v>3000000</v>
      </c>
    </row>
    <row r="1193" spans="1:11">
      <c r="A1193" s="361"/>
      <c r="B1193" s="361"/>
      <c r="C1193" s="361"/>
      <c r="D1193" s="362"/>
      <c r="E1193" s="363"/>
      <c r="F1193" s="361"/>
      <c r="G1193" s="364"/>
      <c r="H1193" s="365"/>
      <c r="I1193" s="365"/>
      <c r="J1193" s="366"/>
      <c r="K1193" s="360"/>
    </row>
    <row r="1194" spans="1:11">
      <c r="A1194" s="361">
        <v>1</v>
      </c>
      <c r="B1194" s="361">
        <v>23</v>
      </c>
      <c r="C1194" s="361">
        <v>1</v>
      </c>
      <c r="D1194" s="362" t="s">
        <v>738</v>
      </c>
      <c r="E1194" s="363">
        <v>396</v>
      </c>
      <c r="F1194" s="361">
        <v>384</v>
      </c>
      <c r="G1194" s="364">
        <v>666329510</v>
      </c>
      <c r="H1194" s="366">
        <v>211225350</v>
      </c>
      <c r="I1194" s="366">
        <v>48000000</v>
      </c>
      <c r="J1194" s="365"/>
      <c r="K1194" s="360">
        <f t="shared" si="1"/>
        <v>259225350</v>
      </c>
    </row>
    <row r="1195" spans="1:11">
      <c r="A1195" s="361">
        <v>1</v>
      </c>
      <c r="B1195" s="361">
        <v>24</v>
      </c>
      <c r="C1195" s="361">
        <v>1</v>
      </c>
      <c r="D1195" s="362" t="s">
        <v>739</v>
      </c>
      <c r="E1195" s="363">
        <v>54</v>
      </c>
      <c r="F1195" s="361">
        <v>51</v>
      </c>
      <c r="G1195" s="364">
        <v>64979950</v>
      </c>
      <c r="H1195" s="366">
        <v>26391490</v>
      </c>
      <c r="I1195" s="366">
        <v>20691490</v>
      </c>
      <c r="J1195" s="365"/>
      <c r="K1195" s="360">
        <f t="shared" si="1"/>
        <v>47082980</v>
      </c>
    </row>
    <row r="1196" spans="1:11">
      <c r="A1196" s="361">
        <v>1</v>
      </c>
      <c r="B1196" s="361">
        <v>25</v>
      </c>
      <c r="C1196" s="361">
        <v>1</v>
      </c>
      <c r="D1196" s="362" t="s">
        <v>225</v>
      </c>
      <c r="E1196" s="363">
        <v>106</v>
      </c>
      <c r="F1196" s="361">
        <v>138</v>
      </c>
      <c r="G1196" s="364">
        <v>63205490</v>
      </c>
      <c r="H1196" s="366">
        <v>59393300</v>
      </c>
      <c r="I1196" s="366">
        <v>46800000</v>
      </c>
      <c r="J1196" s="365"/>
      <c r="K1196" s="360">
        <f t="shared" si="1"/>
        <v>106193300</v>
      </c>
    </row>
    <row r="1197" spans="1:11">
      <c r="A1197" s="361">
        <v>1</v>
      </c>
      <c r="B1197" s="361">
        <v>25</v>
      </c>
      <c r="C1197" s="361">
        <v>2</v>
      </c>
      <c r="D1197" s="362" t="s">
        <v>740</v>
      </c>
      <c r="E1197" s="363"/>
      <c r="F1197" s="361"/>
      <c r="G1197" s="364">
        <v>40000000</v>
      </c>
      <c r="H1197" s="365"/>
      <c r="I1197" s="365"/>
      <c r="J1197" s="366">
        <v>60000000</v>
      </c>
      <c r="K1197" s="360">
        <f t="shared" si="1"/>
        <v>60000000</v>
      </c>
    </row>
    <row r="1198" spans="1:11">
      <c r="A1198" s="361">
        <v>1</v>
      </c>
      <c r="B1198" s="361">
        <v>25</v>
      </c>
      <c r="C1198" s="361">
        <v>3</v>
      </c>
      <c r="D1198" s="362" t="s">
        <v>741</v>
      </c>
      <c r="E1198" s="363"/>
      <c r="F1198" s="361"/>
      <c r="G1198" s="364">
        <v>320000000</v>
      </c>
      <c r="H1198" s="366"/>
      <c r="I1198" s="366"/>
      <c r="J1198" s="366">
        <v>280000000</v>
      </c>
      <c r="K1198" s="360">
        <f t="shared" si="1"/>
        <v>280000000</v>
      </c>
    </row>
    <row r="1199" spans="1:11">
      <c r="A1199" s="361">
        <v>1</v>
      </c>
      <c r="B1199" s="361">
        <v>25</v>
      </c>
      <c r="C1199" s="361">
        <v>4</v>
      </c>
      <c r="D1199" s="362" t="s">
        <v>742</v>
      </c>
      <c r="E1199" s="363"/>
      <c r="F1199" s="361"/>
      <c r="G1199" s="364">
        <v>1000000</v>
      </c>
      <c r="H1199" s="366"/>
      <c r="I1199" s="366"/>
      <c r="J1199" s="366">
        <v>10000000</v>
      </c>
      <c r="K1199" s="360">
        <f t="shared" si="1"/>
        <v>10000000</v>
      </c>
    </row>
    <row r="1200" spans="1:11">
      <c r="A1200" s="361"/>
      <c r="B1200" s="361"/>
      <c r="C1200" s="361"/>
      <c r="D1200" s="362"/>
      <c r="E1200" s="363"/>
      <c r="F1200" s="361"/>
      <c r="G1200" s="364"/>
      <c r="H1200" s="366"/>
      <c r="I1200" s="366"/>
      <c r="J1200" s="366"/>
      <c r="K1200" s="360"/>
    </row>
    <row r="1201" spans="1:11">
      <c r="A1201" s="361">
        <v>1</v>
      </c>
      <c r="B1201" s="361">
        <v>26</v>
      </c>
      <c r="C1201" s="361">
        <v>1</v>
      </c>
      <c r="D1201" s="362" t="s">
        <v>743</v>
      </c>
      <c r="E1201" s="363">
        <v>38</v>
      </c>
      <c r="F1201" s="361">
        <v>38</v>
      </c>
      <c r="G1201" s="364">
        <v>39262379</v>
      </c>
      <c r="H1201" s="366">
        <v>24868083</v>
      </c>
      <c r="I1201" s="366">
        <v>20000000</v>
      </c>
      <c r="J1201" s="366"/>
      <c r="K1201" s="360">
        <f t="shared" si="1"/>
        <v>44868083</v>
      </c>
    </row>
    <row r="1202" spans="1:11">
      <c r="A1202" s="361">
        <v>1</v>
      </c>
      <c r="B1202" s="361">
        <v>27</v>
      </c>
      <c r="C1202" s="361">
        <v>1</v>
      </c>
      <c r="D1202" s="362" t="s">
        <v>228</v>
      </c>
      <c r="E1202" s="363">
        <v>75</v>
      </c>
      <c r="F1202" s="361">
        <v>73</v>
      </c>
      <c r="G1202" s="364">
        <v>58788787</v>
      </c>
      <c r="H1202" s="366">
        <v>65092185</v>
      </c>
      <c r="I1202" s="366">
        <v>25000000</v>
      </c>
      <c r="J1202" s="365"/>
      <c r="K1202" s="360">
        <f t="shared" si="1"/>
        <v>90092185</v>
      </c>
    </row>
    <row r="1203" spans="1:11">
      <c r="A1203" s="361">
        <v>1</v>
      </c>
      <c r="B1203" s="361">
        <v>27</v>
      </c>
      <c r="C1203" s="361">
        <v>2</v>
      </c>
      <c r="D1203" s="362" t="s">
        <v>744</v>
      </c>
      <c r="E1203" s="363"/>
      <c r="F1203" s="361"/>
      <c r="G1203" s="364">
        <v>1000000</v>
      </c>
      <c r="H1203" s="366"/>
      <c r="I1203" s="366">
        <v>1000000</v>
      </c>
      <c r="J1203" s="365"/>
      <c r="K1203" s="360">
        <f t="shared" si="1"/>
        <v>1000000</v>
      </c>
    </row>
    <row r="1204" spans="1:11">
      <c r="A1204" s="361"/>
      <c r="B1204" s="361"/>
      <c r="C1204" s="361"/>
      <c r="D1204" s="362"/>
      <c r="E1204" s="363"/>
      <c r="F1204" s="361"/>
      <c r="G1204" s="364"/>
      <c r="H1204" s="366"/>
      <c r="I1204" s="366"/>
      <c r="J1204" s="365"/>
      <c r="K1204" s="360"/>
    </row>
    <row r="1205" spans="1:11">
      <c r="A1205" s="361">
        <v>1</v>
      </c>
      <c r="B1205" s="361">
        <v>28</v>
      </c>
      <c r="C1205" s="361">
        <v>1</v>
      </c>
      <c r="D1205" s="362" t="s">
        <v>745</v>
      </c>
      <c r="E1205" s="363">
        <v>98</v>
      </c>
      <c r="F1205" s="361">
        <v>92</v>
      </c>
      <c r="G1205" s="364">
        <v>84613220</v>
      </c>
      <c r="H1205" s="366">
        <v>101481850</v>
      </c>
      <c r="I1205" s="366">
        <v>28518150</v>
      </c>
      <c r="J1205" s="365"/>
      <c r="K1205" s="360">
        <f t="shared" si="1"/>
        <v>130000000</v>
      </c>
    </row>
    <row r="1206" spans="1:11" ht="15.75" thickBot="1">
      <c r="A1206" s="361">
        <v>1</v>
      </c>
      <c r="B1206" s="361">
        <v>28</v>
      </c>
      <c r="C1206" s="361">
        <v>2</v>
      </c>
      <c r="D1206" s="362" t="s">
        <v>746</v>
      </c>
      <c r="E1206" s="363"/>
      <c r="F1206" s="361"/>
      <c r="G1206" s="364">
        <v>2000000</v>
      </c>
      <c r="H1206" s="365"/>
      <c r="I1206" s="365">
        <v>1000000</v>
      </c>
      <c r="J1206" s="366"/>
      <c r="K1206" s="360">
        <f t="shared" si="1"/>
        <v>1000000</v>
      </c>
    </row>
    <row r="1207" spans="1:11" ht="15.75" thickBot="1">
      <c r="A1207" s="339">
        <v>1</v>
      </c>
      <c r="B1207" s="340">
        <v>2</v>
      </c>
      <c r="C1207" s="339">
        <v>3</v>
      </c>
      <c r="D1207" s="340">
        <v>4</v>
      </c>
      <c r="E1207" s="1623" t="s">
        <v>797</v>
      </c>
      <c r="F1207" s="1624"/>
      <c r="G1207" s="407" t="s">
        <v>798</v>
      </c>
      <c r="H1207" s="408" t="s">
        <v>799</v>
      </c>
      <c r="I1207" s="1623" t="s">
        <v>800</v>
      </c>
      <c r="J1207" s="1625"/>
      <c r="K1207" s="409" t="s">
        <v>801</v>
      </c>
    </row>
    <row r="1208" spans="1:11" ht="45.75" thickBot="1">
      <c r="A1208" s="341" t="s">
        <v>662</v>
      </c>
      <c r="B1208" s="342" t="s">
        <v>663</v>
      </c>
      <c r="C1208" s="341" t="s">
        <v>664</v>
      </c>
      <c r="D1208" s="343" t="s">
        <v>665</v>
      </c>
      <c r="E1208" s="1617" t="s">
        <v>666</v>
      </c>
      <c r="F1208" s="1618"/>
      <c r="G1208" s="342" t="s">
        <v>667</v>
      </c>
      <c r="H1208" s="341" t="s">
        <v>668</v>
      </c>
      <c r="I1208" s="404" t="s">
        <v>669</v>
      </c>
      <c r="J1208" s="345" t="s">
        <v>670</v>
      </c>
      <c r="K1208" s="404" t="s">
        <v>671</v>
      </c>
    </row>
    <row r="1209" spans="1:11" ht="25.5" customHeight="1" thickBot="1">
      <c r="A1209" s="346"/>
      <c r="B1209" s="347"/>
      <c r="C1209" s="346"/>
      <c r="D1209" s="348"/>
      <c r="E1209" s="349" t="s">
        <v>789</v>
      </c>
      <c r="F1209" s="350" t="s">
        <v>788</v>
      </c>
      <c r="G1209" s="351"/>
      <c r="H1209" s="352"/>
      <c r="I1209" s="353" t="s">
        <v>672</v>
      </c>
      <c r="J1209" s="345" t="s">
        <v>673</v>
      </c>
      <c r="K1209" s="354"/>
    </row>
    <row r="1210" spans="1:11">
      <c r="A1210" s="361">
        <v>1</v>
      </c>
      <c r="B1210" s="361">
        <v>29</v>
      </c>
      <c r="C1210" s="361">
        <v>1</v>
      </c>
      <c r="D1210" s="362" t="s">
        <v>747</v>
      </c>
      <c r="E1210" s="363">
        <v>148</v>
      </c>
      <c r="F1210" s="361">
        <v>131</v>
      </c>
      <c r="G1210" s="364">
        <v>233648710</v>
      </c>
      <c r="H1210" s="366">
        <v>92501726</v>
      </c>
      <c r="I1210" s="366">
        <v>15000000</v>
      </c>
      <c r="J1210" s="365"/>
      <c r="K1210" s="360">
        <f t="shared" si="1"/>
        <v>107501726</v>
      </c>
    </row>
    <row r="1211" spans="1:11">
      <c r="A1211" s="361">
        <v>1</v>
      </c>
      <c r="B1211" s="361">
        <v>29</v>
      </c>
      <c r="C1211" s="361">
        <v>2</v>
      </c>
      <c r="D1211" s="362" t="s">
        <v>748</v>
      </c>
      <c r="E1211" s="363"/>
      <c r="F1211" s="361"/>
      <c r="G1211" s="364">
        <v>5000000</v>
      </c>
      <c r="H1211" s="365"/>
      <c r="I1211" s="366">
        <v>12000000</v>
      </c>
      <c r="J1211" s="366"/>
      <c r="K1211" s="360">
        <f t="shared" si="1"/>
        <v>12000000</v>
      </c>
    </row>
    <row r="1212" spans="1:11">
      <c r="A1212" s="361">
        <v>1</v>
      </c>
      <c r="B1212" s="361">
        <v>29</v>
      </c>
      <c r="C1212" s="361">
        <v>3</v>
      </c>
      <c r="D1212" s="362" t="s">
        <v>749</v>
      </c>
      <c r="E1212" s="363"/>
      <c r="F1212" s="361"/>
      <c r="G1212" s="364">
        <v>2000000</v>
      </c>
      <c r="H1212" s="365"/>
      <c r="I1212" s="366">
        <v>1000000</v>
      </c>
      <c r="J1212" s="366"/>
      <c r="K1212" s="360">
        <f t="shared" si="1"/>
        <v>1000000</v>
      </c>
    </row>
    <row r="1213" spans="1:11">
      <c r="A1213" s="361">
        <v>1</v>
      </c>
      <c r="B1213" s="361">
        <v>29</v>
      </c>
      <c r="C1213" s="361">
        <v>4</v>
      </c>
      <c r="D1213" s="362" t="s">
        <v>750</v>
      </c>
      <c r="E1213" s="363"/>
      <c r="F1213" s="361"/>
      <c r="G1213" s="364">
        <v>2000000</v>
      </c>
      <c r="H1213" s="365"/>
      <c r="I1213" s="366">
        <v>12000000</v>
      </c>
      <c r="J1213" s="366"/>
      <c r="K1213" s="360">
        <f t="shared" si="1"/>
        <v>12000000</v>
      </c>
    </row>
    <row r="1214" spans="1:11">
      <c r="A1214" s="361">
        <v>1</v>
      </c>
      <c r="B1214" s="361">
        <v>29</v>
      </c>
      <c r="C1214" s="361">
        <v>5</v>
      </c>
      <c r="D1214" s="362" t="s">
        <v>751</v>
      </c>
      <c r="E1214" s="363"/>
      <c r="F1214" s="361"/>
      <c r="G1214" s="364">
        <v>1000000</v>
      </c>
      <c r="H1214" s="365"/>
      <c r="I1214" s="366">
        <v>1000000</v>
      </c>
      <c r="J1214" s="366"/>
      <c r="K1214" s="360">
        <f t="shared" si="1"/>
        <v>1000000</v>
      </c>
    </row>
    <row r="1215" spans="1:11">
      <c r="A1215" s="361">
        <v>1</v>
      </c>
      <c r="B1215" s="361">
        <v>29</v>
      </c>
      <c r="C1215" s="361">
        <v>6</v>
      </c>
      <c r="D1215" s="362" t="s">
        <v>752</v>
      </c>
      <c r="E1215" s="363"/>
      <c r="F1215" s="361"/>
      <c r="G1215" s="364">
        <v>10000000</v>
      </c>
      <c r="H1215" s="365"/>
      <c r="I1215" s="366">
        <v>1000000</v>
      </c>
      <c r="J1215" s="366"/>
      <c r="K1215" s="360">
        <f t="shared" si="1"/>
        <v>1000000</v>
      </c>
    </row>
    <row r="1216" spans="1:11">
      <c r="A1216" s="361">
        <v>1</v>
      </c>
      <c r="B1216" s="361">
        <v>29</v>
      </c>
      <c r="C1216" s="361">
        <v>7</v>
      </c>
      <c r="D1216" s="362" t="s">
        <v>753</v>
      </c>
      <c r="E1216" s="363"/>
      <c r="F1216" s="361"/>
      <c r="G1216" s="364">
        <v>5000000</v>
      </c>
      <c r="H1216" s="365"/>
      <c r="I1216" s="366">
        <v>1000000</v>
      </c>
      <c r="J1216" s="366"/>
      <c r="K1216" s="360">
        <f t="shared" si="1"/>
        <v>1000000</v>
      </c>
    </row>
    <row r="1217" spans="1:11">
      <c r="A1217" s="361"/>
      <c r="B1217" s="361"/>
      <c r="C1217" s="361"/>
      <c r="D1217" s="362"/>
      <c r="E1217" s="363"/>
      <c r="F1217" s="361"/>
      <c r="G1217" s="364"/>
      <c r="H1217" s="365"/>
      <c r="I1217" s="366"/>
      <c r="J1217" s="366"/>
      <c r="K1217" s="360"/>
    </row>
    <row r="1218" spans="1:11">
      <c r="A1218" s="361">
        <v>1</v>
      </c>
      <c r="B1218" s="361">
        <v>30</v>
      </c>
      <c r="C1218" s="361">
        <v>1</v>
      </c>
      <c r="D1218" s="362" t="s">
        <v>220</v>
      </c>
      <c r="E1218" s="363">
        <v>47</v>
      </c>
      <c r="F1218" s="361">
        <v>49</v>
      </c>
      <c r="G1218" s="364">
        <v>78490620</v>
      </c>
      <c r="H1218" s="366">
        <v>86994600</v>
      </c>
      <c r="I1218" s="366">
        <v>40000000</v>
      </c>
      <c r="J1218" s="365"/>
      <c r="K1218" s="360">
        <f t="shared" si="1"/>
        <v>126994600</v>
      </c>
    </row>
    <row r="1219" spans="1:11">
      <c r="A1219" s="361">
        <v>1</v>
      </c>
      <c r="B1219" s="361">
        <v>30</v>
      </c>
      <c r="C1219" s="361">
        <v>2</v>
      </c>
      <c r="D1219" s="362" t="s">
        <v>754</v>
      </c>
      <c r="E1219" s="363"/>
      <c r="F1219" s="361"/>
      <c r="G1219" s="364">
        <v>5000000</v>
      </c>
      <c r="H1219" s="365"/>
      <c r="I1219" s="366">
        <v>5000000</v>
      </c>
      <c r="J1219" s="366"/>
      <c r="K1219" s="360">
        <f t="shared" si="1"/>
        <v>5000000</v>
      </c>
    </row>
    <row r="1220" spans="1:11">
      <c r="A1220" s="361">
        <v>1</v>
      </c>
      <c r="B1220" s="361">
        <v>30</v>
      </c>
      <c r="C1220" s="361">
        <v>3</v>
      </c>
      <c r="D1220" s="362" t="s">
        <v>755</v>
      </c>
      <c r="E1220" s="363"/>
      <c r="F1220" s="361"/>
      <c r="G1220" s="364">
        <v>160668000</v>
      </c>
      <c r="H1220" s="365"/>
      <c r="I1220" s="366">
        <v>5000000</v>
      </c>
      <c r="J1220" s="366"/>
      <c r="K1220" s="360">
        <f t="shared" si="1"/>
        <v>5000000</v>
      </c>
    </row>
    <row r="1221" spans="1:11">
      <c r="A1221" s="361">
        <v>1</v>
      </c>
      <c r="B1221" s="361">
        <v>30</v>
      </c>
      <c r="C1221" s="361">
        <v>4</v>
      </c>
      <c r="D1221" s="362" t="s">
        <v>756</v>
      </c>
      <c r="E1221" s="363"/>
      <c r="F1221" s="361"/>
      <c r="G1221" s="364">
        <v>10000000</v>
      </c>
      <c r="H1221" s="365"/>
      <c r="I1221" s="366">
        <v>10000000</v>
      </c>
      <c r="J1221" s="366"/>
      <c r="K1221" s="360">
        <f t="shared" si="1"/>
        <v>10000000</v>
      </c>
    </row>
    <row r="1222" spans="1:11">
      <c r="A1222" s="361">
        <v>1</v>
      </c>
      <c r="B1222" s="361">
        <v>31</v>
      </c>
      <c r="C1222" s="361">
        <v>1</v>
      </c>
      <c r="D1222" s="362" t="s">
        <v>244</v>
      </c>
      <c r="E1222" s="363">
        <v>61</v>
      </c>
      <c r="F1222" s="361">
        <v>68</v>
      </c>
      <c r="G1222" s="364">
        <v>129810660</v>
      </c>
      <c r="H1222" s="366">
        <v>103196950</v>
      </c>
      <c r="I1222" s="366">
        <v>40000000</v>
      </c>
      <c r="J1222" s="365"/>
      <c r="K1222" s="360">
        <f t="shared" si="1"/>
        <v>143196950</v>
      </c>
    </row>
    <row r="1223" spans="1:11">
      <c r="A1223" s="361">
        <v>1</v>
      </c>
      <c r="B1223" s="361">
        <v>31</v>
      </c>
      <c r="C1223" s="361">
        <v>2</v>
      </c>
      <c r="D1223" s="362" t="s">
        <v>757</v>
      </c>
      <c r="E1223" s="363"/>
      <c r="F1223" s="361"/>
      <c r="G1223" s="364">
        <v>160000000</v>
      </c>
      <c r="H1223" s="366"/>
      <c r="I1223" s="366">
        <v>94000000</v>
      </c>
      <c r="J1223" s="365"/>
      <c r="K1223" s="360">
        <f t="shared" si="1"/>
        <v>94000000</v>
      </c>
    </row>
    <row r="1224" spans="1:11">
      <c r="A1224" s="361">
        <v>1</v>
      </c>
      <c r="B1224" s="361">
        <v>31</v>
      </c>
      <c r="C1224" s="361">
        <v>3</v>
      </c>
      <c r="D1224" s="362" t="s">
        <v>758</v>
      </c>
      <c r="E1224" s="363">
        <v>87</v>
      </c>
      <c r="F1224" s="361">
        <v>78</v>
      </c>
      <c r="G1224" s="364">
        <v>77677870</v>
      </c>
      <c r="H1224" s="366">
        <v>42528500</v>
      </c>
      <c r="I1224" s="366">
        <v>13000000</v>
      </c>
      <c r="J1224" s="365"/>
      <c r="K1224" s="360">
        <f t="shared" si="1"/>
        <v>55528500</v>
      </c>
    </row>
    <row r="1225" spans="1:11">
      <c r="A1225" s="361"/>
      <c r="B1225" s="361"/>
      <c r="C1225" s="361"/>
      <c r="D1225" s="362"/>
      <c r="E1225" s="363"/>
      <c r="F1225" s="361"/>
      <c r="G1225" s="364"/>
      <c r="H1225" s="366"/>
      <c r="I1225" s="366"/>
      <c r="J1225" s="365"/>
      <c r="K1225" s="360"/>
    </row>
    <row r="1226" spans="1:11">
      <c r="A1226" s="361">
        <v>1</v>
      </c>
      <c r="B1226" s="361">
        <v>32</v>
      </c>
      <c r="C1226" s="361">
        <v>1</v>
      </c>
      <c r="D1226" s="362" t="s">
        <v>187</v>
      </c>
      <c r="E1226" s="363">
        <v>60</v>
      </c>
      <c r="F1226" s="361">
        <v>59</v>
      </c>
      <c r="G1226" s="364">
        <v>97111727</v>
      </c>
      <c r="H1226" s="366">
        <v>60564181</v>
      </c>
      <c r="I1226" s="366">
        <v>10000000</v>
      </c>
      <c r="J1226" s="365"/>
      <c r="K1226" s="360">
        <f t="shared" si="1"/>
        <v>70564181</v>
      </c>
    </row>
    <row r="1227" spans="1:11">
      <c r="A1227" s="361">
        <v>1</v>
      </c>
      <c r="B1227" s="361">
        <v>32</v>
      </c>
      <c r="C1227" s="361">
        <v>2</v>
      </c>
      <c r="D1227" s="362" t="s">
        <v>759</v>
      </c>
      <c r="E1227" s="363"/>
      <c r="F1227" s="361"/>
      <c r="G1227" s="364">
        <v>35000000</v>
      </c>
      <c r="H1227" s="366"/>
      <c r="I1227" s="366"/>
      <c r="J1227" s="365">
        <v>65000000</v>
      </c>
      <c r="K1227" s="360">
        <f t="shared" si="1"/>
        <v>65000000</v>
      </c>
    </row>
    <row r="1228" spans="1:11">
      <c r="A1228" s="361">
        <v>1</v>
      </c>
      <c r="B1228" s="361">
        <v>32</v>
      </c>
      <c r="C1228" s="361">
        <v>3</v>
      </c>
      <c r="D1228" s="362" t="s">
        <v>760</v>
      </c>
      <c r="E1228" s="363"/>
      <c r="F1228" s="361"/>
      <c r="G1228" s="364"/>
      <c r="H1228" s="366"/>
      <c r="I1228" s="366"/>
      <c r="J1228" s="365">
        <v>215000000</v>
      </c>
      <c r="K1228" s="360">
        <f t="shared" si="1"/>
        <v>215000000</v>
      </c>
    </row>
    <row r="1229" spans="1:11">
      <c r="A1229" s="361"/>
      <c r="B1229" s="361"/>
      <c r="C1229" s="361"/>
      <c r="D1229" s="362"/>
      <c r="E1229" s="363"/>
      <c r="F1229" s="361"/>
      <c r="G1229" s="364"/>
      <c r="H1229" s="366"/>
      <c r="I1229" s="366"/>
      <c r="J1229" s="365"/>
      <c r="K1229" s="360"/>
    </row>
    <row r="1230" spans="1:11">
      <c r="A1230" s="361">
        <v>1</v>
      </c>
      <c r="B1230" s="361">
        <v>33</v>
      </c>
      <c r="C1230" s="361">
        <v>1</v>
      </c>
      <c r="D1230" s="362" t="s">
        <v>251</v>
      </c>
      <c r="E1230" s="363">
        <v>465</v>
      </c>
      <c r="F1230" s="361">
        <v>448</v>
      </c>
      <c r="G1230" s="364">
        <v>552831424</v>
      </c>
      <c r="H1230" s="366">
        <v>481846183</v>
      </c>
      <c r="I1230" s="366">
        <v>600000000</v>
      </c>
      <c r="J1230" s="365"/>
      <c r="K1230" s="360">
        <f t="shared" si="1"/>
        <v>1081846183</v>
      </c>
    </row>
    <row r="1231" spans="1:11">
      <c r="A1231" s="361">
        <v>1</v>
      </c>
      <c r="B1231" s="361">
        <v>33</v>
      </c>
      <c r="C1231" s="361">
        <v>2</v>
      </c>
      <c r="D1231" s="362" t="s">
        <v>761</v>
      </c>
      <c r="E1231" s="363"/>
      <c r="F1231" s="361"/>
      <c r="G1231" s="364">
        <v>5000000</v>
      </c>
      <c r="H1231" s="366"/>
      <c r="I1231" s="366">
        <v>1000000</v>
      </c>
      <c r="J1231" s="365"/>
      <c r="K1231" s="360">
        <f t="shared" si="1"/>
        <v>1000000</v>
      </c>
    </row>
    <row r="1232" spans="1:11">
      <c r="A1232" s="361">
        <v>1</v>
      </c>
      <c r="B1232" s="361">
        <v>34</v>
      </c>
      <c r="C1232" s="361">
        <v>1</v>
      </c>
      <c r="D1232" s="362" t="s">
        <v>249</v>
      </c>
      <c r="E1232" s="363">
        <v>234</v>
      </c>
      <c r="F1232" s="361">
        <v>238</v>
      </c>
      <c r="G1232" s="364">
        <v>318557373</v>
      </c>
      <c r="H1232" s="365">
        <v>273311054</v>
      </c>
      <c r="I1232" s="366">
        <v>34000000</v>
      </c>
      <c r="J1232" s="365"/>
      <c r="K1232" s="360">
        <f t="shared" si="1"/>
        <v>307311054</v>
      </c>
    </row>
    <row r="1233" spans="1:11">
      <c r="A1233" s="361">
        <v>1</v>
      </c>
      <c r="B1233" s="361">
        <v>34</v>
      </c>
      <c r="C1233" s="361">
        <v>2</v>
      </c>
      <c r="D1233" s="362" t="s">
        <v>762</v>
      </c>
      <c r="E1233" s="363"/>
      <c r="F1233" s="361"/>
      <c r="G1233" s="364">
        <v>2000000</v>
      </c>
      <c r="H1233" s="365"/>
      <c r="I1233" s="366">
        <v>1000000</v>
      </c>
      <c r="J1233" s="365"/>
      <c r="K1233" s="360">
        <f t="shared" si="1"/>
        <v>1000000</v>
      </c>
    </row>
    <row r="1234" spans="1:11" ht="12.75" customHeight="1">
      <c r="A1234" s="361">
        <v>1</v>
      </c>
      <c r="B1234" s="361">
        <v>34</v>
      </c>
      <c r="C1234" s="361">
        <v>3</v>
      </c>
      <c r="D1234" s="362" t="s">
        <v>763</v>
      </c>
      <c r="E1234" s="363"/>
      <c r="F1234" s="361"/>
      <c r="G1234" s="364">
        <v>5000000</v>
      </c>
      <c r="H1234" s="365"/>
      <c r="I1234" s="366">
        <v>10000000</v>
      </c>
      <c r="J1234" s="365"/>
      <c r="K1234" s="360">
        <f t="shared" si="1"/>
        <v>10000000</v>
      </c>
    </row>
    <row r="1235" spans="1:11">
      <c r="A1235" s="361">
        <v>1</v>
      </c>
      <c r="B1235" s="361">
        <v>34</v>
      </c>
      <c r="C1235" s="361">
        <v>4</v>
      </c>
      <c r="D1235" s="362" t="s">
        <v>764</v>
      </c>
      <c r="E1235" s="363"/>
      <c r="F1235" s="361"/>
      <c r="G1235" s="364">
        <v>93334000</v>
      </c>
      <c r="H1235" s="365"/>
      <c r="I1235" s="366"/>
      <c r="J1235" s="365">
        <v>42000000</v>
      </c>
      <c r="K1235" s="360">
        <f t="shared" si="1"/>
        <v>42000000</v>
      </c>
    </row>
    <row r="1236" spans="1:11">
      <c r="A1236" s="361">
        <v>1</v>
      </c>
      <c r="B1236" s="361">
        <v>34</v>
      </c>
      <c r="C1236" s="361">
        <v>5</v>
      </c>
      <c r="D1236" s="362" t="s">
        <v>765</v>
      </c>
      <c r="E1236" s="363"/>
      <c r="F1236" s="361"/>
      <c r="G1236" s="364">
        <v>10014720</v>
      </c>
      <c r="H1236" s="365"/>
      <c r="I1236" s="366">
        <v>10000000</v>
      </c>
      <c r="J1236" s="365"/>
      <c r="K1236" s="360">
        <f t="shared" si="1"/>
        <v>10000000</v>
      </c>
    </row>
    <row r="1237" spans="1:11" ht="12.75" customHeight="1">
      <c r="A1237" s="361">
        <v>1</v>
      </c>
      <c r="B1237" s="361">
        <v>34</v>
      </c>
      <c r="C1237" s="361">
        <v>6</v>
      </c>
      <c r="D1237" s="362" t="s">
        <v>766</v>
      </c>
      <c r="E1237" s="363"/>
      <c r="F1237" s="361"/>
      <c r="G1237" s="364">
        <v>1000000</v>
      </c>
      <c r="H1237" s="365"/>
      <c r="I1237" s="366">
        <v>1000000</v>
      </c>
      <c r="J1237" s="365"/>
      <c r="K1237" s="360">
        <f t="shared" si="1"/>
        <v>1000000</v>
      </c>
    </row>
    <row r="1238" spans="1:11" ht="11.25" customHeight="1">
      <c r="A1238" s="361"/>
      <c r="B1238" s="361"/>
      <c r="C1238" s="361"/>
      <c r="D1238" s="362"/>
      <c r="E1238" s="363"/>
      <c r="F1238" s="361"/>
      <c r="G1238" s="364"/>
      <c r="H1238" s="365"/>
      <c r="I1238" s="366"/>
      <c r="J1238" s="365"/>
      <c r="K1238" s="360"/>
    </row>
    <row r="1239" spans="1:11">
      <c r="A1239" s="361">
        <v>1</v>
      </c>
      <c r="B1239" s="361">
        <v>35</v>
      </c>
      <c r="C1239" s="361">
        <v>1</v>
      </c>
      <c r="D1239" s="362" t="s">
        <v>767</v>
      </c>
      <c r="E1239" s="363">
        <v>18</v>
      </c>
      <c r="F1239" s="361">
        <v>18</v>
      </c>
      <c r="G1239" s="364">
        <v>40696320</v>
      </c>
      <c r="H1239" s="365">
        <v>6123000</v>
      </c>
      <c r="I1239" s="366">
        <v>23132000</v>
      </c>
      <c r="J1239" s="365"/>
      <c r="K1239" s="360">
        <f t="shared" si="1"/>
        <v>29255000</v>
      </c>
    </row>
    <row r="1240" spans="1:11">
      <c r="A1240" s="361">
        <v>1</v>
      </c>
      <c r="B1240" s="361">
        <v>36</v>
      </c>
      <c r="C1240" s="361">
        <v>1</v>
      </c>
      <c r="D1240" s="362" t="s">
        <v>768</v>
      </c>
      <c r="E1240" s="363">
        <v>72</v>
      </c>
      <c r="F1240" s="361">
        <v>73</v>
      </c>
      <c r="G1240" s="364">
        <v>67475408</v>
      </c>
      <c r="H1240" s="365">
        <v>53953491</v>
      </c>
      <c r="I1240" s="366">
        <v>30008800</v>
      </c>
      <c r="J1240" s="365"/>
      <c r="K1240" s="360">
        <f t="shared" si="1"/>
        <v>83962291</v>
      </c>
    </row>
    <row r="1241" spans="1:11" ht="11.25" customHeight="1">
      <c r="A1241" s="361">
        <v>1</v>
      </c>
      <c r="B1241" s="361">
        <v>36</v>
      </c>
      <c r="C1241" s="361">
        <v>2</v>
      </c>
      <c r="D1241" s="362" t="s">
        <v>769</v>
      </c>
      <c r="E1241" s="363"/>
      <c r="F1241" s="361"/>
      <c r="G1241" s="364">
        <v>15000000</v>
      </c>
      <c r="H1241" s="365"/>
      <c r="I1241" s="366"/>
      <c r="J1241" s="365">
        <v>18000000</v>
      </c>
      <c r="K1241" s="360">
        <f t="shared" si="1"/>
        <v>18000000</v>
      </c>
    </row>
    <row r="1242" spans="1:11" ht="13.5" customHeight="1" thickBot="1">
      <c r="A1242" s="361">
        <v>1</v>
      </c>
      <c r="B1242" s="361">
        <v>36</v>
      </c>
      <c r="C1242" s="361">
        <v>3</v>
      </c>
      <c r="D1242" s="362" t="s">
        <v>770</v>
      </c>
      <c r="E1242" s="363">
        <v>29</v>
      </c>
      <c r="F1242" s="362">
        <v>0</v>
      </c>
      <c r="G1242" s="364">
        <v>37332160</v>
      </c>
      <c r="H1242" s="365"/>
      <c r="I1242" s="366"/>
      <c r="J1242" s="365">
        <v>48000000</v>
      </c>
      <c r="K1242" s="360">
        <f t="shared" si="1"/>
        <v>48000000</v>
      </c>
    </row>
    <row r="1243" spans="1:11" ht="15.75" thickBot="1">
      <c r="A1243" s="339">
        <v>1</v>
      </c>
      <c r="B1243" s="340">
        <v>2</v>
      </c>
      <c r="C1243" s="339">
        <v>3</v>
      </c>
      <c r="D1243" s="340">
        <v>4</v>
      </c>
      <c r="E1243" s="1623" t="s">
        <v>797</v>
      </c>
      <c r="F1243" s="1626"/>
      <c r="G1243" s="407" t="s">
        <v>798</v>
      </c>
      <c r="H1243" s="408" t="s">
        <v>799</v>
      </c>
      <c r="I1243" s="1623" t="s">
        <v>800</v>
      </c>
      <c r="J1243" s="1627"/>
      <c r="K1243" s="409" t="s">
        <v>801</v>
      </c>
    </row>
    <row r="1244" spans="1:11" ht="45.75" thickBot="1">
      <c r="A1244" s="341" t="s">
        <v>662</v>
      </c>
      <c r="B1244" s="342" t="s">
        <v>663</v>
      </c>
      <c r="C1244" s="341" t="s">
        <v>664</v>
      </c>
      <c r="D1244" s="343" t="s">
        <v>665</v>
      </c>
      <c r="E1244" s="1617" t="s">
        <v>666</v>
      </c>
      <c r="F1244" s="1618"/>
      <c r="G1244" s="342" t="s">
        <v>667</v>
      </c>
      <c r="H1244" s="341" t="s">
        <v>668</v>
      </c>
      <c r="I1244" s="404" t="s">
        <v>669</v>
      </c>
      <c r="J1244" s="345" t="s">
        <v>670</v>
      </c>
      <c r="K1244" s="404" t="s">
        <v>671</v>
      </c>
    </row>
    <row r="1245" spans="1:11" ht="25.5" customHeight="1" thickBot="1">
      <c r="A1245" s="346"/>
      <c r="B1245" s="347"/>
      <c r="C1245" s="346"/>
      <c r="D1245" s="348"/>
      <c r="E1245" s="349" t="s">
        <v>789</v>
      </c>
      <c r="F1245" s="350" t="s">
        <v>788</v>
      </c>
      <c r="G1245" s="351"/>
      <c r="H1245" s="352"/>
      <c r="I1245" s="353" t="s">
        <v>672</v>
      </c>
      <c r="J1245" s="345" t="s">
        <v>673</v>
      </c>
      <c r="K1245" s="354"/>
    </row>
    <row r="1246" spans="1:11">
      <c r="A1246" s="361">
        <v>1</v>
      </c>
      <c r="B1246" s="361">
        <v>37</v>
      </c>
      <c r="C1246" s="361">
        <v>1</v>
      </c>
      <c r="D1246" s="362" t="s">
        <v>771</v>
      </c>
      <c r="E1246" s="370">
        <v>0</v>
      </c>
      <c r="F1246" s="362">
        <v>9</v>
      </c>
      <c r="G1246" s="364">
        <v>21170000</v>
      </c>
      <c r="H1246" s="365">
        <v>10000000</v>
      </c>
      <c r="I1246" s="366">
        <v>25200000</v>
      </c>
      <c r="J1246" s="365"/>
      <c r="K1246" s="360">
        <f t="shared" si="1"/>
        <v>35200000</v>
      </c>
    </row>
    <row r="1247" spans="1:11">
      <c r="A1247" s="361">
        <v>1</v>
      </c>
      <c r="B1247" s="361">
        <v>37</v>
      </c>
      <c r="C1247" s="361">
        <v>2</v>
      </c>
      <c r="D1247" s="362" t="s">
        <v>772</v>
      </c>
      <c r="E1247" s="363"/>
      <c r="F1247" s="361"/>
      <c r="G1247" s="364">
        <v>20000000</v>
      </c>
      <c r="H1247" s="365"/>
      <c r="I1247" s="366"/>
      <c r="J1247" s="365">
        <v>25000000</v>
      </c>
      <c r="K1247" s="360">
        <f t="shared" si="1"/>
        <v>25000000</v>
      </c>
    </row>
    <row r="1248" spans="1:11">
      <c r="A1248" s="361"/>
      <c r="B1248" s="361"/>
      <c r="C1248" s="361"/>
      <c r="D1248" s="362"/>
      <c r="E1248" s="363"/>
      <c r="F1248" s="361"/>
      <c r="G1248" s="364"/>
      <c r="H1248" s="365"/>
      <c r="I1248" s="366"/>
      <c r="J1248" s="365"/>
      <c r="K1248" s="360"/>
    </row>
    <row r="1249" spans="1:11">
      <c r="A1249" s="361">
        <v>1</v>
      </c>
      <c r="B1249" s="361">
        <v>38</v>
      </c>
      <c r="C1249" s="361">
        <v>1</v>
      </c>
      <c r="D1249" s="362" t="s">
        <v>226</v>
      </c>
      <c r="E1249" s="363">
        <v>95</v>
      </c>
      <c r="F1249" s="361">
        <v>113</v>
      </c>
      <c r="G1249" s="364">
        <v>185972120</v>
      </c>
      <c r="H1249" s="366">
        <v>61301240</v>
      </c>
      <c r="I1249" s="366">
        <v>48000000</v>
      </c>
      <c r="J1249" s="365"/>
      <c r="K1249" s="360">
        <f t="shared" ref="K1249:K1266" si="2">SUM(H1249:J1249)</f>
        <v>109301240</v>
      </c>
    </row>
    <row r="1250" spans="1:11">
      <c r="A1250" s="361">
        <v>1</v>
      </c>
      <c r="B1250" s="361">
        <v>39</v>
      </c>
      <c r="C1250" s="361">
        <v>1</v>
      </c>
      <c r="D1250" s="362" t="s">
        <v>488</v>
      </c>
      <c r="E1250" s="363">
        <v>44</v>
      </c>
      <c r="F1250" s="361">
        <v>46</v>
      </c>
      <c r="G1250" s="364">
        <v>50249565</v>
      </c>
      <c r="H1250" s="366">
        <v>21341493</v>
      </c>
      <c r="I1250" s="366">
        <v>10000000</v>
      </c>
      <c r="J1250" s="365"/>
      <c r="K1250" s="360">
        <f t="shared" si="2"/>
        <v>31341493</v>
      </c>
    </row>
    <row r="1251" spans="1:11">
      <c r="A1251" s="361">
        <v>1</v>
      </c>
      <c r="B1251" s="361">
        <v>39</v>
      </c>
      <c r="C1251" s="361">
        <v>2</v>
      </c>
      <c r="D1251" s="362" t="s">
        <v>773</v>
      </c>
      <c r="E1251" s="363"/>
      <c r="F1251" s="361"/>
      <c r="G1251" s="364">
        <v>350000000</v>
      </c>
      <c r="H1251" s="366"/>
      <c r="I1251" s="366"/>
      <c r="J1251" s="365">
        <v>380000000</v>
      </c>
      <c r="K1251" s="360">
        <f t="shared" si="2"/>
        <v>380000000</v>
      </c>
    </row>
    <row r="1252" spans="1:11">
      <c r="A1252" s="361"/>
      <c r="B1252" s="361"/>
      <c r="C1252" s="361"/>
      <c r="D1252" s="362"/>
      <c r="E1252" s="363"/>
      <c r="F1252" s="361"/>
      <c r="G1252" s="364"/>
      <c r="H1252" s="366"/>
      <c r="I1252" s="366"/>
      <c r="J1252" s="365"/>
      <c r="K1252" s="360"/>
    </row>
    <row r="1253" spans="1:11">
      <c r="A1253" s="361">
        <v>1</v>
      </c>
      <c r="B1253" s="361">
        <v>40</v>
      </c>
      <c r="C1253" s="361">
        <v>1</v>
      </c>
      <c r="D1253" s="362" t="s">
        <v>774</v>
      </c>
      <c r="E1253" s="363">
        <v>131</v>
      </c>
      <c r="F1253" s="361">
        <v>138</v>
      </c>
      <c r="G1253" s="364">
        <v>100235580</v>
      </c>
      <c r="H1253" s="366">
        <v>84292320</v>
      </c>
      <c r="I1253" s="366">
        <v>18520000</v>
      </c>
      <c r="J1253" s="365"/>
      <c r="K1253" s="360">
        <f t="shared" si="2"/>
        <v>102812320</v>
      </c>
    </row>
    <row r="1254" spans="1:11">
      <c r="A1254" s="361">
        <v>1</v>
      </c>
      <c r="B1254" s="361">
        <v>41</v>
      </c>
      <c r="C1254" s="361">
        <v>1</v>
      </c>
      <c r="D1254" s="362" t="s">
        <v>775</v>
      </c>
      <c r="E1254" s="363">
        <v>35</v>
      </c>
      <c r="F1254" s="361">
        <v>38</v>
      </c>
      <c r="G1254" s="364">
        <v>32717182</v>
      </c>
      <c r="H1254" s="366">
        <v>33514756</v>
      </c>
      <c r="I1254" s="366">
        <v>15000000</v>
      </c>
      <c r="J1254" s="366"/>
      <c r="K1254" s="360">
        <f t="shared" si="2"/>
        <v>48514756</v>
      </c>
    </row>
    <row r="1255" spans="1:11">
      <c r="A1255" s="361">
        <v>1</v>
      </c>
      <c r="B1255" s="361">
        <v>42</v>
      </c>
      <c r="C1255" s="361">
        <v>1</v>
      </c>
      <c r="D1255" s="362" t="s">
        <v>776</v>
      </c>
      <c r="E1255" s="363">
        <v>119</v>
      </c>
      <c r="F1255" s="361">
        <v>109</v>
      </c>
      <c r="G1255" s="364">
        <v>720175022</v>
      </c>
      <c r="H1255" s="366">
        <v>347801564</v>
      </c>
      <c r="I1255" s="366">
        <v>515000000</v>
      </c>
      <c r="J1255" s="366"/>
      <c r="K1255" s="360">
        <f t="shared" si="2"/>
        <v>862801564</v>
      </c>
    </row>
    <row r="1256" spans="1:11">
      <c r="A1256" s="361">
        <v>1</v>
      </c>
      <c r="B1256" s="361">
        <v>43</v>
      </c>
      <c r="C1256" s="361">
        <v>1</v>
      </c>
      <c r="D1256" s="362" t="s">
        <v>777</v>
      </c>
      <c r="E1256" s="363">
        <v>967</v>
      </c>
      <c r="F1256" s="368">
        <v>843</v>
      </c>
      <c r="G1256" s="364">
        <v>1014595144</v>
      </c>
      <c r="H1256" s="366">
        <v>358809979</v>
      </c>
      <c r="I1256" s="366">
        <v>260000000</v>
      </c>
      <c r="J1256" s="365"/>
      <c r="K1256" s="360">
        <f t="shared" si="2"/>
        <v>618809979</v>
      </c>
    </row>
    <row r="1257" spans="1:11">
      <c r="A1257" s="361">
        <v>1</v>
      </c>
      <c r="B1257" s="361">
        <v>44</v>
      </c>
      <c r="C1257" s="361">
        <v>1</v>
      </c>
      <c r="D1257" s="362" t="s">
        <v>778</v>
      </c>
      <c r="E1257" s="363">
        <v>1131</v>
      </c>
      <c r="F1257" s="361">
        <v>1326</v>
      </c>
      <c r="G1257" s="364">
        <v>857334381</v>
      </c>
      <c r="H1257" s="366">
        <v>523124000</v>
      </c>
      <c r="I1257" s="366">
        <v>88192910</v>
      </c>
      <c r="J1257" s="365"/>
      <c r="K1257" s="360">
        <f t="shared" si="2"/>
        <v>611316910</v>
      </c>
    </row>
    <row r="1258" spans="1:11">
      <c r="A1258" s="361">
        <v>1</v>
      </c>
      <c r="B1258" s="361">
        <v>45</v>
      </c>
      <c r="C1258" s="361">
        <v>1</v>
      </c>
      <c r="D1258" s="362" t="s">
        <v>779</v>
      </c>
      <c r="E1258" s="363">
        <v>14</v>
      </c>
      <c r="F1258" s="361">
        <v>14</v>
      </c>
      <c r="G1258" s="364">
        <v>12112320</v>
      </c>
      <c r="H1258" s="366">
        <v>9721515</v>
      </c>
      <c r="I1258" s="366">
        <v>15000000</v>
      </c>
      <c r="J1258" s="365"/>
      <c r="K1258" s="360">
        <f t="shared" si="2"/>
        <v>24721515</v>
      </c>
    </row>
    <row r="1259" spans="1:11">
      <c r="A1259" s="361">
        <v>1</v>
      </c>
      <c r="B1259" s="361">
        <v>46</v>
      </c>
      <c r="C1259" s="361">
        <v>1</v>
      </c>
      <c r="D1259" s="362" t="s">
        <v>780</v>
      </c>
      <c r="E1259" s="363">
        <v>94</v>
      </c>
      <c r="F1259" s="361">
        <v>98</v>
      </c>
      <c r="G1259" s="364">
        <v>64809949</v>
      </c>
      <c r="H1259" s="366">
        <v>38907583</v>
      </c>
      <c r="I1259" s="366">
        <v>120000000</v>
      </c>
      <c r="J1259" s="365"/>
      <c r="K1259" s="360">
        <f t="shared" si="2"/>
        <v>158907583</v>
      </c>
    </row>
    <row r="1260" spans="1:11">
      <c r="A1260" s="361"/>
      <c r="B1260" s="361"/>
      <c r="C1260" s="361"/>
      <c r="D1260" s="362"/>
      <c r="E1260" s="363"/>
      <c r="F1260" s="361"/>
      <c r="G1260" s="364"/>
      <c r="H1260" s="366"/>
      <c r="I1260" s="366"/>
      <c r="J1260" s="365"/>
      <c r="K1260" s="360"/>
    </row>
    <row r="1261" spans="1:11">
      <c r="A1261" s="361">
        <v>1</v>
      </c>
      <c r="B1261" s="361">
        <v>47</v>
      </c>
      <c r="C1261" s="361">
        <v>1</v>
      </c>
      <c r="D1261" s="362" t="s">
        <v>781</v>
      </c>
      <c r="E1261" s="363">
        <v>36</v>
      </c>
      <c r="F1261" s="361">
        <v>42</v>
      </c>
      <c r="G1261" s="364">
        <v>69690720</v>
      </c>
      <c r="H1261" s="366">
        <v>26223506</v>
      </c>
      <c r="I1261" s="366">
        <v>54100000</v>
      </c>
      <c r="J1261" s="365"/>
      <c r="K1261" s="360">
        <f t="shared" si="2"/>
        <v>80323506</v>
      </c>
    </row>
    <row r="1262" spans="1:11">
      <c r="A1262" s="361">
        <v>1</v>
      </c>
      <c r="B1262" s="361">
        <v>47</v>
      </c>
      <c r="C1262" s="361">
        <v>2</v>
      </c>
      <c r="D1262" s="362" t="s">
        <v>782</v>
      </c>
      <c r="E1262" s="363">
        <v>0</v>
      </c>
      <c r="F1262" s="361">
        <v>0</v>
      </c>
      <c r="G1262" s="364">
        <v>6000000</v>
      </c>
      <c r="H1262" s="366"/>
      <c r="I1262" s="366">
        <v>6000000</v>
      </c>
      <c r="J1262" s="365"/>
      <c r="K1262" s="360">
        <f t="shared" si="2"/>
        <v>6000000</v>
      </c>
    </row>
    <row r="1263" spans="1:11">
      <c r="A1263" s="361"/>
      <c r="B1263" s="361"/>
      <c r="C1263" s="361"/>
      <c r="D1263" s="362"/>
      <c r="E1263" s="363"/>
      <c r="F1263" s="361"/>
      <c r="G1263" s="364"/>
      <c r="H1263" s="366"/>
      <c r="I1263" s="366"/>
      <c r="J1263" s="365"/>
      <c r="K1263" s="360"/>
    </row>
    <row r="1264" spans="1:11">
      <c r="A1264" s="361">
        <v>1</v>
      </c>
      <c r="B1264" s="361">
        <v>48</v>
      </c>
      <c r="C1264" s="361">
        <v>1</v>
      </c>
      <c r="D1264" s="362" t="s">
        <v>783</v>
      </c>
      <c r="E1264" s="364"/>
      <c r="F1264" s="361"/>
      <c r="G1264" s="364">
        <v>20037128</v>
      </c>
      <c r="H1264" s="366"/>
      <c r="I1264" s="366">
        <v>35000000</v>
      </c>
      <c r="J1264" s="365"/>
      <c r="K1264" s="360">
        <f t="shared" si="2"/>
        <v>35000000</v>
      </c>
    </row>
    <row r="1265" spans="1:11" ht="15.75" thickBot="1">
      <c r="A1265" s="371">
        <v>1</v>
      </c>
      <c r="B1265" s="372">
        <v>49</v>
      </c>
      <c r="C1265" s="373">
        <v>1</v>
      </c>
      <c r="D1265" s="374" t="s">
        <v>784</v>
      </c>
      <c r="E1265" s="375">
        <v>10</v>
      </c>
      <c r="F1265" s="376">
        <v>0</v>
      </c>
      <c r="G1265" s="375">
        <v>13701669</v>
      </c>
      <c r="H1265" s="377"/>
      <c r="I1265" s="377">
        <v>14000000</v>
      </c>
      <c r="J1265" s="378"/>
      <c r="K1265" s="379">
        <f t="shared" si="2"/>
        <v>14000000</v>
      </c>
    </row>
    <row r="1266" spans="1:11" ht="15.75" thickBot="1">
      <c r="A1266" s="380">
        <v>1</v>
      </c>
      <c r="B1266" s="381">
        <v>0</v>
      </c>
      <c r="C1266" s="382">
        <v>0</v>
      </c>
      <c r="D1266" s="383" t="s">
        <v>785</v>
      </c>
      <c r="E1266" s="384">
        <f>SUM(E1110:E1265)</f>
        <v>21372</v>
      </c>
      <c r="F1266" s="385">
        <f>SUM(F1110:F1265)</f>
        <v>24460</v>
      </c>
      <c r="G1266" s="386">
        <v>44317129244</v>
      </c>
      <c r="H1266" s="387">
        <f>SUM(H1110:H1265)</f>
        <v>28709983310</v>
      </c>
      <c r="I1266" s="388">
        <f>SUM(I1110:I1265)</f>
        <v>11034599982</v>
      </c>
      <c r="J1266" s="384">
        <f>SUM(J1110:J1265)</f>
        <v>6189581839</v>
      </c>
      <c r="K1266" s="389">
        <f t="shared" si="2"/>
        <v>45934165131</v>
      </c>
    </row>
    <row r="1267" spans="1:11">
      <c r="A1267" s="355">
        <v>0</v>
      </c>
      <c r="B1267" s="355">
        <v>0</v>
      </c>
      <c r="C1267" s="361">
        <v>1</v>
      </c>
      <c r="D1267" s="362" t="s">
        <v>786</v>
      </c>
      <c r="E1267" s="363"/>
      <c r="F1267" s="361"/>
      <c r="G1267" s="364">
        <v>8682870756</v>
      </c>
      <c r="H1267" s="390"/>
      <c r="I1267" s="365"/>
      <c r="J1267" s="365"/>
      <c r="K1267" s="406">
        <v>17789076869</v>
      </c>
    </row>
    <row r="1268" spans="1:11" ht="15.75" thickBot="1">
      <c r="A1268" s="391"/>
      <c r="B1268" s="391"/>
      <c r="C1268" s="391"/>
      <c r="D1268" s="392"/>
      <c r="E1268" s="393"/>
      <c r="F1268" s="391"/>
      <c r="G1268" s="393"/>
      <c r="H1268" s="394"/>
      <c r="I1268" s="394"/>
      <c r="J1268" s="394"/>
      <c r="K1268" s="365"/>
    </row>
    <row r="1269" spans="1:11" ht="15.75" thickBot="1">
      <c r="A1269" s="380"/>
      <c r="B1269" s="395"/>
      <c r="C1269" s="396"/>
      <c r="D1269" s="397" t="s">
        <v>787</v>
      </c>
      <c r="E1269" s="398"/>
      <c r="F1269" s="399"/>
      <c r="G1269" s="400">
        <f>SUM(G1266:G1268)</f>
        <v>53000000000</v>
      </c>
      <c r="H1269" s="401"/>
      <c r="I1269" s="402"/>
      <c r="J1269" s="401"/>
      <c r="K1269" s="403">
        <f>SUM(K1266:K1268)</f>
        <v>63723242000</v>
      </c>
    </row>
  </sheetData>
  <mergeCells count="20">
    <mergeCell ref="E1244:F1244"/>
    <mergeCell ref="E1173:F1173"/>
    <mergeCell ref="E1207:F1207"/>
    <mergeCell ref="I1207:J1207"/>
    <mergeCell ref="E1208:F1208"/>
    <mergeCell ref="E1243:F1243"/>
    <mergeCell ref="I1243:J1243"/>
    <mergeCell ref="E1138:F1138"/>
    <mergeCell ref="I1138:J1138"/>
    <mergeCell ref="E1139:F1139"/>
    <mergeCell ref="E1172:F1172"/>
    <mergeCell ref="I1172:J1172"/>
    <mergeCell ref="E1108:F1108"/>
    <mergeCell ref="A1102:K1102"/>
    <mergeCell ref="A1103:K1103"/>
    <mergeCell ref="A1104:K1104"/>
    <mergeCell ref="A1105:K1105"/>
    <mergeCell ref="A1106:K1106"/>
    <mergeCell ref="E1107:F1107"/>
    <mergeCell ref="I1107:J1107"/>
  </mergeCells>
  <pageMargins left="0.19685039370078741" right="0.19685039370078741" top="0.27559055118110237" bottom="0.31496062992125984" header="0.19685039370078741" footer="0.19685039370078741"/>
  <pageSetup paperSize="9" orientation="landscape" r:id="rId1"/>
  <headerFooter>
    <oddHeader>&amp;RENUGU STATE BUDGET 2013</oddHeader>
    <oddFooter>Page &amp;P</oddFooter>
  </headerFooter>
</worksheet>
</file>

<file path=xl/worksheets/sheet7.xml><?xml version="1.0" encoding="utf-8"?>
<worksheet xmlns="http://schemas.openxmlformats.org/spreadsheetml/2006/main" xmlns:r="http://schemas.openxmlformats.org/officeDocument/2006/relationships">
  <dimension ref="A1123:M1169"/>
  <sheetViews>
    <sheetView topLeftCell="A1156" workbookViewId="0">
      <selection activeCell="F1157" sqref="F1157"/>
    </sheetView>
  </sheetViews>
  <sheetFormatPr defaultRowHeight="15"/>
  <cols>
    <col min="1" max="1" width="9.140625" style="410"/>
    <col min="2" max="2" width="35" style="410" customWidth="1"/>
    <col min="3" max="4" width="9.140625" style="410"/>
    <col min="5" max="5" width="19.85546875" style="410" customWidth="1"/>
    <col min="6" max="6" width="21.140625" style="410" customWidth="1"/>
    <col min="7" max="7" width="23.85546875" style="410" customWidth="1"/>
    <col min="8" max="9" width="9.140625" style="410"/>
    <col min="10" max="10" width="18.140625" style="410" customWidth="1"/>
    <col min="11" max="16384" width="9.140625" style="410"/>
  </cols>
  <sheetData>
    <row r="1123" spans="1:13" ht="15.75">
      <c r="B1123" s="1630" t="s">
        <v>802</v>
      </c>
      <c r="C1123" s="1630"/>
      <c r="D1123" s="1630"/>
      <c r="E1123" s="1630"/>
      <c r="F1123" s="1630"/>
      <c r="G1123" s="1630"/>
    </row>
    <row r="1125" spans="1:13" ht="15.75">
      <c r="B1125" s="1630" t="s">
        <v>803</v>
      </c>
      <c r="C1125" s="1630"/>
      <c r="D1125" s="1630"/>
      <c r="E1125" s="1630"/>
      <c r="F1125" s="1630"/>
      <c r="G1125" s="1630"/>
    </row>
    <row r="1127" spans="1:13">
      <c r="B1127" s="1631" t="s">
        <v>804</v>
      </c>
      <c r="C1127" s="1631"/>
      <c r="D1127" s="1631"/>
      <c r="E1127" s="1631"/>
      <c r="F1127" s="1631"/>
      <c r="G1127" s="1631"/>
    </row>
    <row r="1128" spans="1:13" ht="15.75" thickBot="1"/>
    <row r="1129" spans="1:13" ht="51.75" thickBot="1">
      <c r="A1129" s="411" t="s">
        <v>805</v>
      </c>
      <c r="B1129" s="412" t="s">
        <v>806</v>
      </c>
      <c r="C1129" s="1628" t="s">
        <v>807</v>
      </c>
      <c r="D1129" s="1629"/>
      <c r="E1129" s="1628" t="s">
        <v>808</v>
      </c>
      <c r="F1129" s="1629"/>
      <c r="G1129" s="412" t="s">
        <v>809</v>
      </c>
    </row>
    <row r="1130" spans="1:13" ht="15.75" thickBot="1">
      <c r="A1130" s="413"/>
      <c r="B1130" s="413"/>
      <c r="C1130" s="414" t="s">
        <v>427</v>
      </c>
      <c r="D1130" s="415" t="s">
        <v>81</v>
      </c>
      <c r="E1130" s="414">
        <v>2013</v>
      </c>
      <c r="F1130" s="414" t="s">
        <v>81</v>
      </c>
      <c r="G1130" s="416">
        <v>2011</v>
      </c>
    </row>
    <row r="1131" spans="1:13">
      <c r="A1131" s="417"/>
      <c r="B1131" s="417"/>
      <c r="C1131" s="417"/>
      <c r="D1131" s="417"/>
      <c r="E1131" s="417"/>
      <c r="F1131" s="417"/>
      <c r="G1131" s="417"/>
    </row>
    <row r="1132" spans="1:13">
      <c r="A1132" s="418">
        <v>1</v>
      </c>
      <c r="B1132" s="418" t="s">
        <v>810</v>
      </c>
      <c r="C1132" s="419">
        <v>0</v>
      </c>
      <c r="D1132" s="419">
        <v>0</v>
      </c>
      <c r="E1132" s="419">
        <v>1616444040</v>
      </c>
      <c r="F1132" s="419">
        <v>1200000000</v>
      </c>
      <c r="G1132" s="419">
        <v>0</v>
      </c>
    </row>
    <row r="1133" spans="1:13">
      <c r="A1133" s="418">
        <v>2</v>
      </c>
      <c r="B1133" s="418" t="s">
        <v>811</v>
      </c>
      <c r="C1133" s="418">
        <v>1</v>
      </c>
      <c r="D1133" s="418">
        <v>1</v>
      </c>
      <c r="E1133" s="419">
        <v>8338890</v>
      </c>
      <c r="F1133" s="419">
        <v>8338900</v>
      </c>
      <c r="G1133" s="419">
        <v>0</v>
      </c>
      <c r="M1133" s="410" t="s">
        <v>812</v>
      </c>
    </row>
    <row r="1134" spans="1:13">
      <c r="A1134" s="418">
        <v>3</v>
      </c>
      <c r="B1134" s="418" t="s">
        <v>813</v>
      </c>
      <c r="C1134" s="418">
        <v>1</v>
      </c>
      <c r="D1134" s="418">
        <v>1</v>
      </c>
      <c r="E1134" s="419">
        <v>7920810</v>
      </c>
      <c r="F1134" s="419">
        <v>7920800</v>
      </c>
      <c r="G1134" s="419">
        <v>0</v>
      </c>
    </row>
    <row r="1135" spans="1:13">
      <c r="A1135" s="418">
        <v>4</v>
      </c>
      <c r="B1135" s="418" t="s">
        <v>814</v>
      </c>
      <c r="C1135" s="418">
        <v>1</v>
      </c>
      <c r="D1135" s="418">
        <v>1</v>
      </c>
      <c r="E1135" s="419">
        <v>5549490</v>
      </c>
      <c r="F1135" s="419">
        <v>5282050</v>
      </c>
      <c r="G1135" s="419">
        <v>0</v>
      </c>
    </row>
    <row r="1136" spans="1:13">
      <c r="A1136" s="418">
        <v>5</v>
      </c>
      <c r="B1136" s="418" t="s">
        <v>815</v>
      </c>
      <c r="C1136" s="418">
        <v>1</v>
      </c>
      <c r="D1136" s="418">
        <v>1</v>
      </c>
      <c r="E1136" s="419">
        <v>5549490</v>
      </c>
      <c r="F1136" s="419">
        <v>5282050</v>
      </c>
      <c r="G1136" s="419">
        <v>0</v>
      </c>
    </row>
    <row r="1137" spans="1:7">
      <c r="A1137" s="418">
        <v>6</v>
      </c>
      <c r="B1137" s="418" t="s">
        <v>816</v>
      </c>
      <c r="C1137" s="418">
        <v>1</v>
      </c>
      <c r="D1137" s="418">
        <v>1</v>
      </c>
      <c r="E1137" s="419">
        <v>5549490</v>
      </c>
      <c r="F1137" s="419">
        <v>5282050</v>
      </c>
      <c r="G1137" s="419">
        <v>0</v>
      </c>
    </row>
    <row r="1138" spans="1:7">
      <c r="A1138" s="418">
        <v>7</v>
      </c>
      <c r="B1138" s="418" t="s">
        <v>817</v>
      </c>
      <c r="C1138" s="418">
        <v>25</v>
      </c>
      <c r="D1138" s="418">
        <v>26</v>
      </c>
      <c r="E1138" s="419">
        <v>138737230</v>
      </c>
      <c r="F1138" s="419">
        <v>137333300</v>
      </c>
      <c r="G1138" s="419">
        <v>0</v>
      </c>
    </row>
    <row r="1139" spans="1:7">
      <c r="A1139" s="418">
        <v>8</v>
      </c>
      <c r="B1139" s="418" t="s">
        <v>818</v>
      </c>
      <c r="C1139" s="418">
        <v>12</v>
      </c>
      <c r="D1139" s="418">
        <v>11</v>
      </c>
      <c r="E1139" s="419">
        <v>62255520</v>
      </c>
      <c r="F1139" s="419">
        <v>54317010</v>
      </c>
      <c r="G1139" s="419">
        <v>0</v>
      </c>
    </row>
    <row r="1140" spans="1:7">
      <c r="A1140" s="418">
        <v>9</v>
      </c>
      <c r="B1140" s="418" t="s">
        <v>819</v>
      </c>
      <c r="C1140" s="418">
        <v>23</v>
      </c>
      <c r="D1140" s="418">
        <v>22</v>
      </c>
      <c r="E1140" s="419">
        <v>77334970</v>
      </c>
      <c r="F1140" s="419">
        <v>73972360</v>
      </c>
      <c r="G1140" s="419">
        <v>0</v>
      </c>
    </row>
    <row r="1141" spans="1:7">
      <c r="A1141" s="418">
        <v>10</v>
      </c>
      <c r="B1141" s="418" t="s">
        <v>820</v>
      </c>
      <c r="C1141" s="418">
        <v>19</v>
      </c>
      <c r="D1141" s="418">
        <v>24</v>
      </c>
      <c r="E1141" s="419">
        <v>60412970</v>
      </c>
      <c r="F1141" s="419">
        <v>76311120</v>
      </c>
      <c r="G1141" s="419">
        <v>0</v>
      </c>
    </row>
    <row r="1142" spans="1:7">
      <c r="A1142" s="418">
        <v>11</v>
      </c>
      <c r="B1142" s="418" t="s">
        <v>821</v>
      </c>
      <c r="C1142" s="418">
        <v>41</v>
      </c>
      <c r="D1142" s="418">
        <v>40</v>
      </c>
      <c r="E1142" s="419">
        <v>212325060</v>
      </c>
      <c r="F1142" s="419">
        <v>207146400</v>
      </c>
      <c r="G1142" s="419">
        <v>0</v>
      </c>
    </row>
    <row r="1143" spans="1:7">
      <c r="A1143" s="418">
        <v>12</v>
      </c>
      <c r="B1143" s="418" t="s">
        <v>822</v>
      </c>
      <c r="C1143" s="418">
        <v>1</v>
      </c>
      <c r="D1143" s="418">
        <v>1</v>
      </c>
      <c r="E1143" s="419">
        <v>5178660</v>
      </c>
      <c r="F1143" s="419">
        <v>5178660</v>
      </c>
      <c r="G1143" s="419">
        <v>0</v>
      </c>
    </row>
    <row r="1144" spans="1:7">
      <c r="A1144" s="418">
        <v>13</v>
      </c>
      <c r="B1144" s="418" t="s">
        <v>823</v>
      </c>
      <c r="C1144" s="418">
        <v>1</v>
      </c>
      <c r="D1144" s="418">
        <v>1</v>
      </c>
      <c r="E1144" s="419">
        <v>5178660</v>
      </c>
      <c r="F1144" s="419">
        <v>5178660</v>
      </c>
      <c r="G1144" s="419">
        <v>0</v>
      </c>
    </row>
    <row r="1145" spans="1:7">
      <c r="A1145" s="418">
        <v>14</v>
      </c>
      <c r="B1145" s="418" t="s">
        <v>824</v>
      </c>
      <c r="C1145" s="418">
        <v>1</v>
      </c>
      <c r="D1145" s="418">
        <v>1</v>
      </c>
      <c r="E1145" s="419">
        <v>5178660</v>
      </c>
      <c r="F1145" s="419">
        <v>5178660</v>
      </c>
      <c r="G1145" s="419">
        <v>0</v>
      </c>
    </row>
    <row r="1146" spans="1:7">
      <c r="A1146" s="418">
        <v>15</v>
      </c>
      <c r="B1146" s="420" t="s">
        <v>825</v>
      </c>
      <c r="C1146" s="418">
        <v>5</v>
      </c>
      <c r="D1146" s="418">
        <v>5</v>
      </c>
      <c r="E1146" s="419">
        <v>26301330</v>
      </c>
      <c r="F1146" s="419">
        <v>26301700</v>
      </c>
      <c r="G1146" s="419">
        <v>0</v>
      </c>
    </row>
    <row r="1147" spans="1:7">
      <c r="A1147" s="418">
        <v>16</v>
      </c>
      <c r="B1147" s="421" t="s">
        <v>826</v>
      </c>
      <c r="C1147" s="418">
        <v>7</v>
      </c>
      <c r="D1147" s="418">
        <v>6</v>
      </c>
      <c r="E1147" s="419">
        <v>36677250</v>
      </c>
      <c r="F1147" s="419">
        <v>31489750</v>
      </c>
      <c r="G1147" s="419">
        <v>0</v>
      </c>
    </row>
    <row r="1148" spans="1:7">
      <c r="A1148" s="418">
        <v>17</v>
      </c>
      <c r="B1148" s="421" t="s">
        <v>827</v>
      </c>
      <c r="C1148" s="418">
        <v>5</v>
      </c>
      <c r="D1148" s="418">
        <v>5</v>
      </c>
      <c r="E1148" s="419">
        <v>18818270</v>
      </c>
      <c r="F1148" s="419">
        <v>18818290</v>
      </c>
      <c r="G1148" s="419">
        <v>0</v>
      </c>
    </row>
    <row r="1149" spans="1:7">
      <c r="A1149" s="418">
        <v>18</v>
      </c>
      <c r="B1149" s="421" t="s">
        <v>828</v>
      </c>
      <c r="C1149" s="418">
        <v>3</v>
      </c>
      <c r="D1149" s="418">
        <v>2</v>
      </c>
      <c r="E1149" s="419">
        <v>12093490</v>
      </c>
      <c r="F1149" s="419">
        <v>8731140</v>
      </c>
      <c r="G1149" s="419">
        <v>0</v>
      </c>
    </row>
    <row r="1150" spans="1:7">
      <c r="A1150" s="418">
        <v>19</v>
      </c>
      <c r="B1150" s="421" t="s">
        <v>829</v>
      </c>
      <c r="C1150" s="418">
        <v>1</v>
      </c>
      <c r="D1150" s="418">
        <v>2</v>
      </c>
      <c r="E1150" s="419">
        <v>5368710</v>
      </c>
      <c r="F1150" s="419">
        <v>8731140</v>
      </c>
      <c r="G1150" s="419">
        <v>0</v>
      </c>
    </row>
    <row r="1151" spans="1:7">
      <c r="A1151" s="418">
        <v>20</v>
      </c>
      <c r="B1151" s="421" t="s">
        <v>830</v>
      </c>
      <c r="C1151" s="418">
        <v>1</v>
      </c>
      <c r="D1151" s="418">
        <v>1</v>
      </c>
      <c r="E1151" s="419">
        <v>5178660</v>
      </c>
      <c r="F1151" s="419">
        <v>5178640</v>
      </c>
      <c r="G1151" s="419">
        <v>0</v>
      </c>
    </row>
    <row r="1152" spans="1:7" ht="15.75" thickBot="1">
      <c r="A1152" s="418">
        <v>21</v>
      </c>
      <c r="B1152" s="418" t="s">
        <v>831</v>
      </c>
      <c r="C1152" s="418">
        <v>1</v>
      </c>
      <c r="D1152" s="418">
        <v>1</v>
      </c>
      <c r="E1152" s="419">
        <v>3362390</v>
      </c>
      <c r="F1152" s="419">
        <v>3362380</v>
      </c>
      <c r="G1152" s="419">
        <v>0</v>
      </c>
    </row>
    <row r="1153" spans="1:10" ht="51.75" thickBot="1">
      <c r="A1153" s="411" t="s">
        <v>805</v>
      </c>
      <c r="B1153" s="412" t="s">
        <v>806</v>
      </c>
      <c r="C1153" s="1628" t="s">
        <v>807</v>
      </c>
      <c r="D1153" s="1629"/>
      <c r="E1153" s="1628" t="s">
        <v>808</v>
      </c>
      <c r="F1153" s="1629"/>
      <c r="G1153" s="412" t="s">
        <v>809</v>
      </c>
    </row>
    <row r="1154" spans="1:10" ht="15.75" thickBot="1">
      <c r="A1154" s="413"/>
      <c r="B1154" s="413"/>
      <c r="C1154" s="414" t="s">
        <v>427</v>
      </c>
      <c r="D1154" s="415" t="s">
        <v>81</v>
      </c>
      <c r="E1154" s="414">
        <v>2013</v>
      </c>
      <c r="F1154" s="414" t="s">
        <v>81</v>
      </c>
      <c r="G1154" s="416">
        <v>2011</v>
      </c>
    </row>
    <row r="1155" spans="1:10">
      <c r="A1155" s="418">
        <v>22</v>
      </c>
      <c r="B1155" s="418" t="s">
        <v>832</v>
      </c>
      <c r="C1155" s="418">
        <v>5</v>
      </c>
      <c r="D1155" s="418">
        <v>9</v>
      </c>
      <c r="E1155" s="419">
        <v>25893300</v>
      </c>
      <c r="F1155" s="419">
        <v>46607760</v>
      </c>
      <c r="G1155" s="419">
        <v>0</v>
      </c>
    </row>
    <row r="1156" spans="1:10">
      <c r="A1156" s="418">
        <v>23</v>
      </c>
      <c r="B1156" s="418" t="s">
        <v>833</v>
      </c>
      <c r="C1156" s="418">
        <v>11</v>
      </c>
      <c r="D1156" s="418">
        <v>8</v>
      </c>
      <c r="E1156" s="419">
        <v>56965260</v>
      </c>
      <c r="F1156" s="419">
        <v>41429120</v>
      </c>
      <c r="G1156" s="419">
        <v>0</v>
      </c>
    </row>
    <row r="1157" spans="1:10">
      <c r="A1157" s="418">
        <v>24</v>
      </c>
      <c r="B1157" s="418" t="s">
        <v>834</v>
      </c>
      <c r="C1157" s="418">
        <v>3</v>
      </c>
      <c r="D1157" s="418">
        <v>3</v>
      </c>
      <c r="E1157" s="419">
        <v>15535980</v>
      </c>
      <c r="F1157" s="419">
        <v>15535920</v>
      </c>
      <c r="G1157" s="419">
        <v>0</v>
      </c>
    </row>
    <row r="1158" spans="1:10">
      <c r="A1158" s="418">
        <v>25</v>
      </c>
      <c r="B1158" s="418" t="s">
        <v>835</v>
      </c>
      <c r="C1158" s="418">
        <v>1</v>
      </c>
      <c r="D1158" s="418">
        <v>1</v>
      </c>
      <c r="E1158" s="419">
        <v>3362390</v>
      </c>
      <c r="F1158" s="419">
        <v>3362380</v>
      </c>
      <c r="G1158" s="419">
        <v>0</v>
      </c>
    </row>
    <row r="1159" spans="1:10">
      <c r="A1159" s="418">
        <v>26</v>
      </c>
      <c r="B1159" s="418" t="s">
        <v>836</v>
      </c>
      <c r="C1159" s="418">
        <v>1</v>
      </c>
      <c r="D1159" s="418">
        <v>1</v>
      </c>
      <c r="E1159" s="419">
        <v>3362390</v>
      </c>
      <c r="F1159" s="419">
        <v>3362380</v>
      </c>
      <c r="G1159" s="419">
        <v>0</v>
      </c>
    </row>
    <row r="1160" spans="1:10">
      <c r="A1160" s="418">
        <v>27</v>
      </c>
      <c r="B1160" s="422" t="s">
        <v>837</v>
      </c>
      <c r="C1160" s="418">
        <v>1</v>
      </c>
      <c r="D1160" s="418">
        <v>1</v>
      </c>
      <c r="E1160" s="419">
        <v>3179630</v>
      </c>
      <c r="F1160" s="419">
        <v>3179650</v>
      </c>
      <c r="G1160" s="419">
        <v>0</v>
      </c>
      <c r="J1160" s="423">
        <v>10000000000</v>
      </c>
    </row>
    <row r="1161" spans="1:10">
      <c r="A1161" s="418">
        <v>28</v>
      </c>
      <c r="B1161" s="422" t="s">
        <v>838</v>
      </c>
      <c r="C1161" s="419">
        <v>0</v>
      </c>
      <c r="D1161" s="418">
        <v>4</v>
      </c>
      <c r="E1161" s="419">
        <v>0</v>
      </c>
      <c r="F1161" s="419">
        <v>19751640</v>
      </c>
      <c r="G1161" s="419">
        <v>0</v>
      </c>
    </row>
    <row r="1162" spans="1:10">
      <c r="A1162" s="418">
        <v>29</v>
      </c>
      <c r="B1162" s="422" t="s">
        <v>839</v>
      </c>
      <c r="C1162" s="419">
        <v>0</v>
      </c>
      <c r="D1162" s="418">
        <v>2</v>
      </c>
      <c r="E1162" s="419">
        <v>0</v>
      </c>
      <c r="F1162" s="419">
        <v>2460410</v>
      </c>
      <c r="G1162" s="419">
        <v>0</v>
      </c>
    </row>
    <row r="1163" spans="1:10">
      <c r="A1163" s="418">
        <v>30</v>
      </c>
      <c r="B1163" s="418" t="s">
        <v>840</v>
      </c>
      <c r="C1163" s="419">
        <v>0</v>
      </c>
      <c r="D1163" s="419">
        <v>0</v>
      </c>
      <c r="E1163" s="419">
        <v>6988000000</v>
      </c>
      <c r="F1163" s="419">
        <v>6664975680</v>
      </c>
      <c r="G1163" s="419">
        <v>0</v>
      </c>
    </row>
    <row r="1164" spans="1:10">
      <c r="A1164" s="418">
        <v>31</v>
      </c>
      <c r="B1164" s="418" t="s">
        <v>841</v>
      </c>
      <c r="C1164" s="419">
        <v>0</v>
      </c>
      <c r="D1164" s="419">
        <v>0</v>
      </c>
      <c r="E1164" s="419">
        <v>300000000</v>
      </c>
      <c r="F1164" s="419">
        <v>200000000</v>
      </c>
      <c r="G1164" s="419">
        <v>0</v>
      </c>
    </row>
    <row r="1165" spans="1:10">
      <c r="A1165" s="418">
        <v>32</v>
      </c>
      <c r="B1165" s="418" t="s">
        <v>842</v>
      </c>
      <c r="C1165" s="419">
        <v>0</v>
      </c>
      <c r="D1165" s="424">
        <v>0</v>
      </c>
      <c r="E1165" s="419">
        <v>200000000</v>
      </c>
      <c r="F1165" s="419">
        <v>100000000</v>
      </c>
      <c r="G1165" s="419">
        <v>0</v>
      </c>
    </row>
    <row r="1166" spans="1:10">
      <c r="A1166" s="418">
        <v>33</v>
      </c>
      <c r="B1166" s="418" t="s">
        <v>843</v>
      </c>
      <c r="C1166" s="418">
        <v>17</v>
      </c>
      <c r="D1166" s="419">
        <v>0</v>
      </c>
      <c r="E1166" s="419">
        <v>54053710</v>
      </c>
      <c r="F1166" s="419">
        <v>0</v>
      </c>
      <c r="G1166" s="419">
        <v>0</v>
      </c>
    </row>
    <row r="1167" spans="1:10" ht="15.75" thickBot="1">
      <c r="A1167" s="425">
        <v>34</v>
      </c>
      <c r="B1167" s="425" t="s">
        <v>844</v>
      </c>
      <c r="C1167" s="425">
        <v>5</v>
      </c>
      <c r="D1167" s="426">
        <v>0</v>
      </c>
      <c r="E1167" s="426">
        <v>25893300</v>
      </c>
      <c r="F1167" s="426">
        <v>0</v>
      </c>
      <c r="G1167" s="426">
        <v>0</v>
      </c>
    </row>
    <row r="1168" spans="1:10" ht="15.75" thickBot="1">
      <c r="A1168" s="427"/>
      <c r="B1168" s="428" t="s">
        <v>6</v>
      </c>
      <c r="C1168" s="429">
        <f>SUM(C1132:C1167)</f>
        <v>195</v>
      </c>
      <c r="D1168" s="428">
        <f>SUM(D1132:D1167)</f>
        <v>182</v>
      </c>
      <c r="E1168" s="430">
        <f>SUM(E1132:E1167)</f>
        <v>10000002013</v>
      </c>
      <c r="F1168" s="431">
        <f>SUM(F1132:F1167)</f>
        <v>9000000000</v>
      </c>
      <c r="G1168" s="432">
        <v>0</v>
      </c>
    </row>
    <row r="1169" spans="2:6">
      <c r="B1169" s="433"/>
      <c r="C1169" s="433"/>
      <c r="D1169" s="433"/>
      <c r="E1169" s="433"/>
      <c r="F1169" s="433"/>
    </row>
  </sheetData>
  <mergeCells count="7">
    <mergeCell ref="C1153:D1153"/>
    <mergeCell ref="E1153:F1153"/>
    <mergeCell ref="B1123:G1123"/>
    <mergeCell ref="B1125:G1125"/>
    <mergeCell ref="B1127:G1127"/>
    <mergeCell ref="C1129:D1129"/>
    <mergeCell ref="E1129:F1129"/>
  </mergeCells>
  <pageMargins left="0.70866141732283472" right="0.70866141732283472" top="0.74803149606299213" bottom="0.74803149606299213" header="0.31496062992125984" footer="0.31496062992125984"/>
  <pageSetup paperSize="9" orientation="landscape" r:id="rId1"/>
  <headerFooter>
    <oddHeader>&amp;RENUGU STATE BUDGET 2013</oddHeader>
    <oddFooter>Page &amp;P</oddFooter>
  </headerFooter>
</worksheet>
</file>

<file path=xl/worksheets/sheet8.xml><?xml version="1.0" encoding="utf-8"?>
<worksheet xmlns="http://schemas.openxmlformats.org/spreadsheetml/2006/main" xmlns:r="http://schemas.openxmlformats.org/officeDocument/2006/relationships">
  <dimension ref="A1441:H1567"/>
  <sheetViews>
    <sheetView topLeftCell="A1437" workbookViewId="0">
      <selection activeCell="B1560" sqref="B1560:D1560"/>
    </sheetView>
  </sheetViews>
  <sheetFormatPr defaultRowHeight="12.75"/>
  <cols>
    <col min="1" max="1" width="11" style="453" bestFit="1" customWidth="1"/>
    <col min="2" max="2" width="63.7109375" style="453" customWidth="1"/>
    <col min="3" max="3" width="26.42578125" style="453" customWidth="1"/>
    <col min="4" max="4" width="21.140625" style="453" customWidth="1"/>
    <col min="5" max="5" width="10.28515625" style="453" bestFit="1" customWidth="1"/>
    <col min="6" max="6" width="9.140625" style="453"/>
    <col min="7" max="7" width="33" style="453" bestFit="1" customWidth="1"/>
    <col min="8" max="8" width="15" style="453" bestFit="1" customWidth="1"/>
    <col min="9" max="256" width="9.140625" style="453"/>
    <col min="257" max="257" width="8.42578125" style="453" customWidth="1"/>
    <col min="258" max="258" width="60.7109375" style="453" customWidth="1"/>
    <col min="259" max="259" width="32.140625" style="453" customWidth="1"/>
    <col min="260" max="260" width="21.140625" style="453" customWidth="1"/>
    <col min="261" max="512" width="9.140625" style="453"/>
    <col min="513" max="513" width="8.42578125" style="453" customWidth="1"/>
    <col min="514" max="514" width="60.7109375" style="453" customWidth="1"/>
    <col min="515" max="515" width="32.140625" style="453" customWidth="1"/>
    <col min="516" max="516" width="21.140625" style="453" customWidth="1"/>
    <col min="517" max="768" width="9.140625" style="453"/>
    <col min="769" max="769" width="8.42578125" style="453" customWidth="1"/>
    <col min="770" max="770" width="60.7109375" style="453" customWidth="1"/>
    <col min="771" max="771" width="32.140625" style="453" customWidth="1"/>
    <col min="772" max="772" width="21.140625" style="453" customWidth="1"/>
    <col min="773" max="1024" width="9.140625" style="453"/>
    <col min="1025" max="1025" width="8.42578125" style="453" customWidth="1"/>
    <col min="1026" max="1026" width="60.7109375" style="453" customWidth="1"/>
    <col min="1027" max="1027" width="32.140625" style="453" customWidth="1"/>
    <col min="1028" max="1028" width="21.140625" style="453" customWidth="1"/>
    <col min="1029" max="1280" width="9.140625" style="453"/>
    <col min="1281" max="1281" width="8.42578125" style="453" customWidth="1"/>
    <col min="1282" max="1282" width="60.7109375" style="453" customWidth="1"/>
    <col min="1283" max="1283" width="32.140625" style="453" customWidth="1"/>
    <col min="1284" max="1284" width="21.140625" style="453" customWidth="1"/>
    <col min="1285" max="1536" width="9.140625" style="453"/>
    <col min="1537" max="1537" width="8.42578125" style="453" customWidth="1"/>
    <col min="1538" max="1538" width="60.7109375" style="453" customWidth="1"/>
    <col min="1539" max="1539" width="32.140625" style="453" customWidth="1"/>
    <col min="1540" max="1540" width="21.140625" style="453" customWidth="1"/>
    <col min="1541" max="1792" width="9.140625" style="453"/>
    <col min="1793" max="1793" width="8.42578125" style="453" customWidth="1"/>
    <col min="1794" max="1794" width="60.7109375" style="453" customWidth="1"/>
    <col min="1795" max="1795" width="32.140625" style="453" customWidth="1"/>
    <col min="1796" max="1796" width="21.140625" style="453" customWidth="1"/>
    <col min="1797" max="2048" width="9.140625" style="453"/>
    <col min="2049" max="2049" width="8.42578125" style="453" customWidth="1"/>
    <col min="2050" max="2050" width="60.7109375" style="453" customWidth="1"/>
    <col min="2051" max="2051" width="32.140625" style="453" customWidth="1"/>
    <col min="2052" max="2052" width="21.140625" style="453" customWidth="1"/>
    <col min="2053" max="2304" width="9.140625" style="453"/>
    <col min="2305" max="2305" width="8.42578125" style="453" customWidth="1"/>
    <col min="2306" max="2306" width="60.7109375" style="453" customWidth="1"/>
    <col min="2307" max="2307" width="32.140625" style="453" customWidth="1"/>
    <col min="2308" max="2308" width="21.140625" style="453" customWidth="1"/>
    <col min="2309" max="2560" width="9.140625" style="453"/>
    <col min="2561" max="2561" width="8.42578125" style="453" customWidth="1"/>
    <col min="2562" max="2562" width="60.7109375" style="453" customWidth="1"/>
    <col min="2563" max="2563" width="32.140625" style="453" customWidth="1"/>
    <col min="2564" max="2564" width="21.140625" style="453" customWidth="1"/>
    <col min="2565" max="2816" width="9.140625" style="453"/>
    <col min="2817" max="2817" width="8.42578125" style="453" customWidth="1"/>
    <col min="2818" max="2818" width="60.7109375" style="453" customWidth="1"/>
    <col min="2819" max="2819" width="32.140625" style="453" customWidth="1"/>
    <col min="2820" max="2820" width="21.140625" style="453" customWidth="1"/>
    <col min="2821" max="3072" width="9.140625" style="453"/>
    <col min="3073" max="3073" width="8.42578125" style="453" customWidth="1"/>
    <col min="3074" max="3074" width="60.7109375" style="453" customWidth="1"/>
    <col min="3075" max="3075" width="32.140625" style="453" customWidth="1"/>
    <col min="3076" max="3076" width="21.140625" style="453" customWidth="1"/>
    <col min="3077" max="3328" width="9.140625" style="453"/>
    <col min="3329" max="3329" width="8.42578125" style="453" customWidth="1"/>
    <col min="3330" max="3330" width="60.7109375" style="453" customWidth="1"/>
    <col min="3331" max="3331" width="32.140625" style="453" customWidth="1"/>
    <col min="3332" max="3332" width="21.140625" style="453" customWidth="1"/>
    <col min="3333" max="3584" width="9.140625" style="453"/>
    <col min="3585" max="3585" width="8.42578125" style="453" customWidth="1"/>
    <col min="3586" max="3586" width="60.7109375" style="453" customWidth="1"/>
    <col min="3587" max="3587" width="32.140625" style="453" customWidth="1"/>
    <col min="3588" max="3588" width="21.140625" style="453" customWidth="1"/>
    <col min="3589" max="3840" width="9.140625" style="453"/>
    <col min="3841" max="3841" width="8.42578125" style="453" customWidth="1"/>
    <col min="3842" max="3842" width="60.7109375" style="453" customWidth="1"/>
    <col min="3843" max="3843" width="32.140625" style="453" customWidth="1"/>
    <col min="3844" max="3844" width="21.140625" style="453" customWidth="1"/>
    <col min="3845" max="4096" width="9.140625" style="453"/>
    <col min="4097" max="4097" width="8.42578125" style="453" customWidth="1"/>
    <col min="4098" max="4098" width="60.7109375" style="453" customWidth="1"/>
    <col min="4099" max="4099" width="32.140625" style="453" customWidth="1"/>
    <col min="4100" max="4100" width="21.140625" style="453" customWidth="1"/>
    <col min="4101" max="4352" width="9.140625" style="453"/>
    <col min="4353" max="4353" width="8.42578125" style="453" customWidth="1"/>
    <col min="4354" max="4354" width="60.7109375" style="453" customWidth="1"/>
    <col min="4355" max="4355" width="32.140625" style="453" customWidth="1"/>
    <col min="4356" max="4356" width="21.140625" style="453" customWidth="1"/>
    <col min="4357" max="4608" width="9.140625" style="453"/>
    <col min="4609" max="4609" width="8.42578125" style="453" customWidth="1"/>
    <col min="4610" max="4610" width="60.7109375" style="453" customWidth="1"/>
    <col min="4611" max="4611" width="32.140625" style="453" customWidth="1"/>
    <col min="4612" max="4612" width="21.140625" style="453" customWidth="1"/>
    <col min="4613" max="4864" width="9.140625" style="453"/>
    <col min="4865" max="4865" width="8.42578125" style="453" customWidth="1"/>
    <col min="4866" max="4866" width="60.7109375" style="453" customWidth="1"/>
    <col min="4867" max="4867" width="32.140625" style="453" customWidth="1"/>
    <col min="4868" max="4868" width="21.140625" style="453" customWidth="1"/>
    <col min="4869" max="5120" width="9.140625" style="453"/>
    <col min="5121" max="5121" width="8.42578125" style="453" customWidth="1"/>
    <col min="5122" max="5122" width="60.7109375" style="453" customWidth="1"/>
    <col min="5123" max="5123" width="32.140625" style="453" customWidth="1"/>
    <col min="5124" max="5124" width="21.140625" style="453" customWidth="1"/>
    <col min="5125" max="5376" width="9.140625" style="453"/>
    <col min="5377" max="5377" width="8.42578125" style="453" customWidth="1"/>
    <col min="5378" max="5378" width="60.7109375" style="453" customWidth="1"/>
    <col min="5379" max="5379" width="32.140625" style="453" customWidth="1"/>
    <col min="5380" max="5380" width="21.140625" style="453" customWidth="1"/>
    <col min="5381" max="5632" width="9.140625" style="453"/>
    <col min="5633" max="5633" width="8.42578125" style="453" customWidth="1"/>
    <col min="5634" max="5634" width="60.7109375" style="453" customWidth="1"/>
    <col min="5635" max="5635" width="32.140625" style="453" customWidth="1"/>
    <col min="5636" max="5636" width="21.140625" style="453" customWidth="1"/>
    <col min="5637" max="5888" width="9.140625" style="453"/>
    <col min="5889" max="5889" width="8.42578125" style="453" customWidth="1"/>
    <col min="5890" max="5890" width="60.7109375" style="453" customWidth="1"/>
    <col min="5891" max="5891" width="32.140625" style="453" customWidth="1"/>
    <col min="5892" max="5892" width="21.140625" style="453" customWidth="1"/>
    <col min="5893" max="6144" width="9.140625" style="453"/>
    <col min="6145" max="6145" width="8.42578125" style="453" customWidth="1"/>
    <col min="6146" max="6146" width="60.7109375" style="453" customWidth="1"/>
    <col min="6147" max="6147" width="32.140625" style="453" customWidth="1"/>
    <col min="6148" max="6148" width="21.140625" style="453" customWidth="1"/>
    <col min="6149" max="6400" width="9.140625" style="453"/>
    <col min="6401" max="6401" width="8.42578125" style="453" customWidth="1"/>
    <col min="6402" max="6402" width="60.7109375" style="453" customWidth="1"/>
    <col min="6403" max="6403" width="32.140625" style="453" customWidth="1"/>
    <col min="6404" max="6404" width="21.140625" style="453" customWidth="1"/>
    <col min="6405" max="6656" width="9.140625" style="453"/>
    <col min="6657" max="6657" width="8.42578125" style="453" customWidth="1"/>
    <col min="6658" max="6658" width="60.7109375" style="453" customWidth="1"/>
    <col min="6659" max="6659" width="32.140625" style="453" customWidth="1"/>
    <col min="6660" max="6660" width="21.140625" style="453" customWidth="1"/>
    <col min="6661" max="6912" width="9.140625" style="453"/>
    <col min="6913" max="6913" width="8.42578125" style="453" customWidth="1"/>
    <col min="6914" max="6914" width="60.7109375" style="453" customWidth="1"/>
    <col min="6915" max="6915" width="32.140625" style="453" customWidth="1"/>
    <col min="6916" max="6916" width="21.140625" style="453" customWidth="1"/>
    <col min="6917" max="7168" width="9.140625" style="453"/>
    <col min="7169" max="7169" width="8.42578125" style="453" customWidth="1"/>
    <col min="7170" max="7170" width="60.7109375" style="453" customWidth="1"/>
    <col min="7171" max="7171" width="32.140625" style="453" customWidth="1"/>
    <col min="7172" max="7172" width="21.140625" style="453" customWidth="1"/>
    <col min="7173" max="7424" width="9.140625" style="453"/>
    <col min="7425" max="7425" width="8.42578125" style="453" customWidth="1"/>
    <col min="7426" max="7426" width="60.7109375" style="453" customWidth="1"/>
    <col min="7427" max="7427" width="32.140625" style="453" customWidth="1"/>
    <col min="7428" max="7428" width="21.140625" style="453" customWidth="1"/>
    <col min="7429" max="7680" width="9.140625" style="453"/>
    <col min="7681" max="7681" width="8.42578125" style="453" customWidth="1"/>
    <col min="7682" max="7682" width="60.7109375" style="453" customWidth="1"/>
    <col min="7683" max="7683" width="32.140625" style="453" customWidth="1"/>
    <col min="7684" max="7684" width="21.140625" style="453" customWidth="1"/>
    <col min="7685" max="7936" width="9.140625" style="453"/>
    <col min="7937" max="7937" width="8.42578125" style="453" customWidth="1"/>
    <col min="7938" max="7938" width="60.7109375" style="453" customWidth="1"/>
    <col min="7939" max="7939" width="32.140625" style="453" customWidth="1"/>
    <col min="7940" max="7940" width="21.140625" style="453" customWidth="1"/>
    <col min="7941" max="8192" width="9.140625" style="453"/>
    <col min="8193" max="8193" width="8.42578125" style="453" customWidth="1"/>
    <col min="8194" max="8194" width="60.7109375" style="453" customWidth="1"/>
    <col min="8195" max="8195" width="32.140625" style="453" customWidth="1"/>
    <col min="8196" max="8196" width="21.140625" style="453" customWidth="1"/>
    <col min="8197" max="8448" width="9.140625" style="453"/>
    <col min="8449" max="8449" width="8.42578125" style="453" customWidth="1"/>
    <col min="8450" max="8450" width="60.7109375" style="453" customWidth="1"/>
    <col min="8451" max="8451" width="32.140625" style="453" customWidth="1"/>
    <col min="8452" max="8452" width="21.140625" style="453" customWidth="1"/>
    <col min="8453" max="8704" width="9.140625" style="453"/>
    <col min="8705" max="8705" width="8.42578125" style="453" customWidth="1"/>
    <col min="8706" max="8706" width="60.7109375" style="453" customWidth="1"/>
    <col min="8707" max="8707" width="32.140625" style="453" customWidth="1"/>
    <col min="8708" max="8708" width="21.140625" style="453" customWidth="1"/>
    <col min="8709" max="8960" width="9.140625" style="453"/>
    <col min="8961" max="8961" width="8.42578125" style="453" customWidth="1"/>
    <col min="8962" max="8962" width="60.7109375" style="453" customWidth="1"/>
    <col min="8963" max="8963" width="32.140625" style="453" customWidth="1"/>
    <col min="8964" max="8964" width="21.140625" style="453" customWidth="1"/>
    <col min="8965" max="9216" width="9.140625" style="453"/>
    <col min="9217" max="9217" width="8.42578125" style="453" customWidth="1"/>
    <col min="9218" max="9218" width="60.7109375" style="453" customWidth="1"/>
    <col min="9219" max="9219" width="32.140625" style="453" customWidth="1"/>
    <col min="9220" max="9220" width="21.140625" style="453" customWidth="1"/>
    <col min="9221" max="9472" width="9.140625" style="453"/>
    <col min="9473" max="9473" width="8.42578125" style="453" customWidth="1"/>
    <col min="9474" max="9474" width="60.7109375" style="453" customWidth="1"/>
    <col min="9475" max="9475" width="32.140625" style="453" customWidth="1"/>
    <col min="9476" max="9476" width="21.140625" style="453" customWidth="1"/>
    <col min="9477" max="9728" width="9.140625" style="453"/>
    <col min="9729" max="9729" width="8.42578125" style="453" customWidth="1"/>
    <col min="9730" max="9730" width="60.7109375" style="453" customWidth="1"/>
    <col min="9731" max="9731" width="32.140625" style="453" customWidth="1"/>
    <col min="9732" max="9732" width="21.140625" style="453" customWidth="1"/>
    <col min="9733" max="9984" width="9.140625" style="453"/>
    <col min="9985" max="9985" width="8.42578125" style="453" customWidth="1"/>
    <col min="9986" max="9986" width="60.7109375" style="453" customWidth="1"/>
    <col min="9987" max="9987" width="32.140625" style="453" customWidth="1"/>
    <col min="9988" max="9988" width="21.140625" style="453" customWidth="1"/>
    <col min="9989" max="10240" width="9.140625" style="453"/>
    <col min="10241" max="10241" width="8.42578125" style="453" customWidth="1"/>
    <col min="10242" max="10242" width="60.7109375" style="453" customWidth="1"/>
    <col min="10243" max="10243" width="32.140625" style="453" customWidth="1"/>
    <col min="10244" max="10244" width="21.140625" style="453" customWidth="1"/>
    <col min="10245" max="10496" width="9.140625" style="453"/>
    <col min="10497" max="10497" width="8.42578125" style="453" customWidth="1"/>
    <col min="10498" max="10498" width="60.7109375" style="453" customWidth="1"/>
    <col min="10499" max="10499" width="32.140625" style="453" customWidth="1"/>
    <col min="10500" max="10500" width="21.140625" style="453" customWidth="1"/>
    <col min="10501" max="10752" width="9.140625" style="453"/>
    <col min="10753" max="10753" width="8.42578125" style="453" customWidth="1"/>
    <col min="10754" max="10754" width="60.7109375" style="453" customWidth="1"/>
    <col min="10755" max="10755" width="32.140625" style="453" customWidth="1"/>
    <col min="10756" max="10756" width="21.140625" style="453" customWidth="1"/>
    <col min="10757" max="11008" width="9.140625" style="453"/>
    <col min="11009" max="11009" width="8.42578125" style="453" customWidth="1"/>
    <col min="11010" max="11010" width="60.7109375" style="453" customWidth="1"/>
    <col min="11011" max="11011" width="32.140625" style="453" customWidth="1"/>
    <col min="11012" max="11012" width="21.140625" style="453" customWidth="1"/>
    <col min="11013" max="11264" width="9.140625" style="453"/>
    <col min="11265" max="11265" width="8.42578125" style="453" customWidth="1"/>
    <col min="11266" max="11266" width="60.7109375" style="453" customWidth="1"/>
    <col min="11267" max="11267" width="32.140625" style="453" customWidth="1"/>
    <col min="11268" max="11268" width="21.140625" style="453" customWidth="1"/>
    <col min="11269" max="11520" width="9.140625" style="453"/>
    <col min="11521" max="11521" width="8.42578125" style="453" customWidth="1"/>
    <col min="11522" max="11522" width="60.7109375" style="453" customWidth="1"/>
    <col min="11523" max="11523" width="32.140625" style="453" customWidth="1"/>
    <col min="11524" max="11524" width="21.140625" style="453" customWidth="1"/>
    <col min="11525" max="11776" width="9.140625" style="453"/>
    <col min="11777" max="11777" width="8.42578125" style="453" customWidth="1"/>
    <col min="11778" max="11778" width="60.7109375" style="453" customWidth="1"/>
    <col min="11779" max="11779" width="32.140625" style="453" customWidth="1"/>
    <col min="11780" max="11780" width="21.140625" style="453" customWidth="1"/>
    <col min="11781" max="12032" width="9.140625" style="453"/>
    <col min="12033" max="12033" width="8.42578125" style="453" customWidth="1"/>
    <col min="12034" max="12034" width="60.7109375" style="453" customWidth="1"/>
    <col min="12035" max="12035" width="32.140625" style="453" customWidth="1"/>
    <col min="12036" max="12036" width="21.140625" style="453" customWidth="1"/>
    <col min="12037" max="12288" width="9.140625" style="453"/>
    <col min="12289" max="12289" width="8.42578125" style="453" customWidth="1"/>
    <col min="12290" max="12290" width="60.7109375" style="453" customWidth="1"/>
    <col min="12291" max="12291" width="32.140625" style="453" customWidth="1"/>
    <col min="12292" max="12292" width="21.140625" style="453" customWidth="1"/>
    <col min="12293" max="12544" width="9.140625" style="453"/>
    <col min="12545" max="12545" width="8.42578125" style="453" customWidth="1"/>
    <col min="12546" max="12546" width="60.7109375" style="453" customWidth="1"/>
    <col min="12547" max="12547" width="32.140625" style="453" customWidth="1"/>
    <col min="12548" max="12548" width="21.140625" style="453" customWidth="1"/>
    <col min="12549" max="12800" width="9.140625" style="453"/>
    <col min="12801" max="12801" width="8.42578125" style="453" customWidth="1"/>
    <col min="12802" max="12802" width="60.7109375" style="453" customWidth="1"/>
    <col min="12803" max="12803" width="32.140625" style="453" customWidth="1"/>
    <col min="12804" max="12804" width="21.140625" style="453" customWidth="1"/>
    <col min="12805" max="13056" width="9.140625" style="453"/>
    <col min="13057" max="13057" width="8.42578125" style="453" customWidth="1"/>
    <col min="13058" max="13058" width="60.7109375" style="453" customWidth="1"/>
    <col min="13059" max="13059" width="32.140625" style="453" customWidth="1"/>
    <col min="13060" max="13060" width="21.140625" style="453" customWidth="1"/>
    <col min="13061" max="13312" width="9.140625" style="453"/>
    <col min="13313" max="13313" width="8.42578125" style="453" customWidth="1"/>
    <col min="13314" max="13314" width="60.7109375" style="453" customWidth="1"/>
    <col min="13315" max="13315" width="32.140625" style="453" customWidth="1"/>
    <col min="13316" max="13316" width="21.140625" style="453" customWidth="1"/>
    <col min="13317" max="13568" width="9.140625" style="453"/>
    <col min="13569" max="13569" width="8.42578125" style="453" customWidth="1"/>
    <col min="13570" max="13570" width="60.7109375" style="453" customWidth="1"/>
    <col min="13571" max="13571" width="32.140625" style="453" customWidth="1"/>
    <col min="13572" max="13572" width="21.140625" style="453" customWidth="1"/>
    <col min="13573" max="13824" width="9.140625" style="453"/>
    <col min="13825" max="13825" width="8.42578125" style="453" customWidth="1"/>
    <col min="13826" max="13826" width="60.7109375" style="453" customWidth="1"/>
    <col min="13827" max="13827" width="32.140625" style="453" customWidth="1"/>
    <col min="13828" max="13828" width="21.140625" style="453" customWidth="1"/>
    <col min="13829" max="14080" width="9.140625" style="453"/>
    <col min="14081" max="14081" width="8.42578125" style="453" customWidth="1"/>
    <col min="14082" max="14082" width="60.7109375" style="453" customWidth="1"/>
    <col min="14083" max="14083" width="32.140625" style="453" customWidth="1"/>
    <col min="14084" max="14084" width="21.140625" style="453" customWidth="1"/>
    <col min="14085" max="14336" width="9.140625" style="453"/>
    <col min="14337" max="14337" width="8.42578125" style="453" customWidth="1"/>
    <col min="14338" max="14338" width="60.7109375" style="453" customWidth="1"/>
    <col min="14339" max="14339" width="32.140625" style="453" customWidth="1"/>
    <col min="14340" max="14340" width="21.140625" style="453" customWidth="1"/>
    <col min="14341" max="14592" width="9.140625" style="453"/>
    <col min="14593" max="14593" width="8.42578125" style="453" customWidth="1"/>
    <col min="14594" max="14594" width="60.7109375" style="453" customWidth="1"/>
    <col min="14595" max="14595" width="32.140625" style="453" customWidth="1"/>
    <col min="14596" max="14596" width="21.140625" style="453" customWidth="1"/>
    <col min="14597" max="14848" width="9.140625" style="453"/>
    <col min="14849" max="14849" width="8.42578125" style="453" customWidth="1"/>
    <col min="14850" max="14850" width="60.7109375" style="453" customWidth="1"/>
    <col min="14851" max="14851" width="32.140625" style="453" customWidth="1"/>
    <col min="14852" max="14852" width="21.140625" style="453" customWidth="1"/>
    <col min="14853" max="15104" width="9.140625" style="453"/>
    <col min="15105" max="15105" width="8.42578125" style="453" customWidth="1"/>
    <col min="15106" max="15106" width="60.7109375" style="453" customWidth="1"/>
    <col min="15107" max="15107" width="32.140625" style="453" customWidth="1"/>
    <col min="15108" max="15108" width="21.140625" style="453" customWidth="1"/>
    <col min="15109" max="15360" width="9.140625" style="453"/>
    <col min="15361" max="15361" width="8.42578125" style="453" customWidth="1"/>
    <col min="15362" max="15362" width="60.7109375" style="453" customWidth="1"/>
    <col min="15363" max="15363" width="32.140625" style="453" customWidth="1"/>
    <col min="15364" max="15364" width="21.140625" style="453" customWidth="1"/>
    <col min="15365" max="15616" width="9.140625" style="453"/>
    <col min="15617" max="15617" width="8.42578125" style="453" customWidth="1"/>
    <col min="15618" max="15618" width="60.7109375" style="453" customWidth="1"/>
    <col min="15619" max="15619" width="32.140625" style="453" customWidth="1"/>
    <col min="15620" max="15620" width="21.140625" style="453" customWidth="1"/>
    <col min="15621" max="15872" width="9.140625" style="453"/>
    <col min="15873" max="15873" width="8.42578125" style="453" customWidth="1"/>
    <col min="15874" max="15874" width="60.7109375" style="453" customWidth="1"/>
    <col min="15875" max="15875" width="32.140625" style="453" customWidth="1"/>
    <col min="15876" max="15876" width="21.140625" style="453" customWidth="1"/>
    <col min="15877" max="16128" width="9.140625" style="453"/>
    <col min="16129" max="16129" width="8.42578125" style="453" customWidth="1"/>
    <col min="16130" max="16130" width="60.7109375" style="453" customWidth="1"/>
    <col min="16131" max="16131" width="32.140625" style="453" customWidth="1"/>
    <col min="16132" max="16132" width="21.140625" style="453" customWidth="1"/>
    <col min="16133" max="16384" width="9.140625" style="453"/>
  </cols>
  <sheetData>
    <row r="1441" spans="1:7">
      <c r="B1441" s="1632" t="s">
        <v>857</v>
      </c>
      <c r="C1441" s="1632"/>
      <c r="D1441" s="1632"/>
    </row>
    <row r="1442" spans="1:7">
      <c r="B1442" s="1632" t="s">
        <v>856</v>
      </c>
      <c r="C1442" s="1632"/>
      <c r="D1442" s="1632"/>
    </row>
    <row r="1443" spans="1:7">
      <c r="A1443" s="480" t="s">
        <v>906</v>
      </c>
      <c r="B1443" s="479" t="s">
        <v>854</v>
      </c>
      <c r="C1443" s="480" t="s">
        <v>853</v>
      </c>
      <c r="D1443" s="513" t="s">
        <v>853</v>
      </c>
    </row>
    <row r="1444" spans="1:7">
      <c r="A1444" s="476" t="s">
        <v>905</v>
      </c>
      <c r="B1444" s="475"/>
      <c r="C1444" s="476" t="s">
        <v>852</v>
      </c>
      <c r="D1444" s="512" t="s">
        <v>851</v>
      </c>
    </row>
    <row r="1445" spans="1:7">
      <c r="A1445" s="486">
        <v>1304001</v>
      </c>
      <c r="B1445" s="486" t="s">
        <v>899</v>
      </c>
      <c r="C1445" s="523">
        <f>SUM(C1459)</f>
        <v>400</v>
      </c>
      <c r="D1445" s="523">
        <f>SUM(D1459)</f>
        <v>620</v>
      </c>
      <c r="G1445" s="482"/>
    </row>
    <row r="1446" spans="1:7">
      <c r="A1446" s="486">
        <v>1303001</v>
      </c>
      <c r="B1446" s="486" t="s">
        <v>904</v>
      </c>
      <c r="C1446" s="524">
        <f>SUM(C1466)</f>
        <v>8682.8767559999997</v>
      </c>
      <c r="D1446" s="524">
        <f>SUM(D1466)</f>
        <v>17789.076869</v>
      </c>
      <c r="G1446" s="526"/>
    </row>
    <row r="1447" spans="1:7">
      <c r="A1447" s="486">
        <v>1101002</v>
      </c>
      <c r="B1447" s="486" t="s">
        <v>60</v>
      </c>
      <c r="C1447" s="525">
        <f>SUM(C1473)</f>
        <v>8462</v>
      </c>
      <c r="D1447" s="516">
        <f>SUM(D1473)</f>
        <v>9000</v>
      </c>
      <c r="G1447" s="482"/>
    </row>
    <row r="1448" spans="1:7">
      <c r="A1448" s="486">
        <v>1302002</v>
      </c>
      <c r="B1448" s="486" t="s">
        <v>903</v>
      </c>
      <c r="C1448" s="524">
        <f>SUM(C1487)</f>
        <v>5550.3469999999998</v>
      </c>
      <c r="D1448" s="524">
        <f>SUM(D1487)</f>
        <v>3841.4234080000001</v>
      </c>
      <c r="G1448" s="482"/>
    </row>
    <row r="1449" spans="1:7">
      <c r="A1449" s="486">
        <v>1302001</v>
      </c>
      <c r="B1449" s="486" t="s">
        <v>902</v>
      </c>
      <c r="C1449" s="523">
        <f>SUM(C1500)</f>
        <v>3057.4929999999999</v>
      </c>
      <c r="D1449" s="523">
        <f>SUM(D1500)</f>
        <v>3500</v>
      </c>
      <c r="G1449" s="482"/>
    </row>
    <row r="1450" spans="1:7">
      <c r="A1450" s="486">
        <v>1301003</v>
      </c>
      <c r="B1450" s="486" t="s">
        <v>901</v>
      </c>
      <c r="C1450" s="523">
        <f>SUM(C1548)</f>
        <v>4249.26</v>
      </c>
      <c r="D1450" s="523">
        <f>SUM(D1548)</f>
        <v>2260.866</v>
      </c>
      <c r="G1450" s="482"/>
    </row>
    <row r="1451" spans="1:7" ht="13.5" thickBot="1">
      <c r="A1451" s="486">
        <v>1304001</v>
      </c>
      <c r="B1451" s="465" t="s">
        <v>57</v>
      </c>
      <c r="C1451" s="521">
        <f>SUM(C1567)</f>
        <v>1740.639776</v>
      </c>
      <c r="D1451" s="521">
        <f>SUM(D1567)</f>
        <v>827.67200000000003</v>
      </c>
      <c r="G1451" s="482"/>
    </row>
    <row r="1452" spans="1:7" ht="13.5" thickBot="1">
      <c r="A1452" s="515"/>
      <c r="B1452" s="505" t="s">
        <v>6</v>
      </c>
      <c r="C1452" s="514">
        <f>SUM(C1445:C1451)</f>
        <v>32142.616531999996</v>
      </c>
      <c r="D1452" s="504">
        <f>SUM(D1445:D1451)</f>
        <v>37839.038277</v>
      </c>
      <c r="G1452" s="482"/>
    </row>
    <row r="1453" spans="1:7">
      <c r="A1453" s="501"/>
      <c r="B1453" s="501"/>
      <c r="C1453" s="500"/>
      <c r="D1453" s="500"/>
      <c r="G1453" s="522"/>
    </row>
    <row r="1454" spans="1:7" ht="14.25" customHeight="1">
      <c r="A1454" s="501"/>
      <c r="B1454" s="501"/>
      <c r="C1454" s="500"/>
      <c r="D1454" s="500"/>
    </row>
    <row r="1455" spans="1:7">
      <c r="B1455" s="1633" t="s">
        <v>900</v>
      </c>
      <c r="C1455" s="1633"/>
      <c r="D1455" s="1633"/>
    </row>
    <row r="1456" spans="1:7">
      <c r="A1456" s="480" t="s">
        <v>855</v>
      </c>
      <c r="B1456" s="479" t="s">
        <v>854</v>
      </c>
      <c r="C1456" s="480" t="s">
        <v>853</v>
      </c>
      <c r="D1456" s="513" t="s">
        <v>853</v>
      </c>
    </row>
    <row r="1457" spans="1:7">
      <c r="A1457" s="476"/>
      <c r="B1457" s="475"/>
      <c r="C1457" s="476" t="s">
        <v>852</v>
      </c>
      <c r="D1457" s="512" t="s">
        <v>851</v>
      </c>
    </row>
    <row r="1458" spans="1:7" ht="13.5" thickBot="1">
      <c r="A1458" s="465">
        <v>1</v>
      </c>
      <c r="B1458" s="511" t="s">
        <v>899</v>
      </c>
      <c r="C1458" s="521">
        <v>400</v>
      </c>
      <c r="D1458" s="488">
        <v>620</v>
      </c>
    </row>
    <row r="1459" spans="1:7" ht="13.5" thickBot="1">
      <c r="A1459" s="515"/>
      <c r="B1459" s="505" t="s">
        <v>6</v>
      </c>
      <c r="C1459" s="455">
        <f>SUM(C1458)</f>
        <v>400</v>
      </c>
      <c r="D1459" s="454">
        <f>SUM(D1458)</f>
        <v>620</v>
      </c>
    </row>
    <row r="1460" spans="1:7" ht="14.25" customHeight="1">
      <c r="A1460" s="501"/>
      <c r="B1460" s="501"/>
      <c r="C1460" s="500"/>
      <c r="D1460" s="500"/>
    </row>
    <row r="1461" spans="1:7" ht="16.5" customHeight="1">
      <c r="A1461" s="501"/>
      <c r="B1461" s="501"/>
      <c r="C1461" s="500"/>
      <c r="D1461" s="500"/>
    </row>
    <row r="1462" spans="1:7">
      <c r="B1462" s="1633" t="s">
        <v>898</v>
      </c>
      <c r="C1462" s="1633"/>
      <c r="D1462" s="1633"/>
    </row>
    <row r="1463" spans="1:7">
      <c r="A1463" s="480" t="s">
        <v>855</v>
      </c>
      <c r="B1463" s="479" t="s">
        <v>854</v>
      </c>
      <c r="C1463" s="480" t="s">
        <v>853</v>
      </c>
      <c r="D1463" s="513" t="s">
        <v>853</v>
      </c>
    </row>
    <row r="1464" spans="1:7">
      <c r="A1464" s="476"/>
      <c r="B1464" s="475"/>
      <c r="C1464" s="476" t="s">
        <v>852</v>
      </c>
      <c r="D1464" s="512" t="s">
        <v>851</v>
      </c>
    </row>
    <row r="1465" spans="1:7" ht="15.75" thickBot="1">
      <c r="A1465" s="465">
        <v>1</v>
      </c>
      <c r="B1465" s="511" t="s">
        <v>897</v>
      </c>
      <c r="C1465" s="520">
        <v>8682.8767559999997</v>
      </c>
      <c r="D1465" s="520">
        <f>SUM('[1]Resource Envl main'!E73)/1000000</f>
        <v>17789.076869</v>
      </c>
      <c r="G1465" s="503"/>
    </row>
    <row r="1466" spans="1:7" ht="13.5" thickBot="1">
      <c r="A1466" s="515"/>
      <c r="B1466" s="505" t="s">
        <v>6</v>
      </c>
      <c r="C1466" s="455">
        <f>SUM(C1465)</f>
        <v>8682.8767559999997</v>
      </c>
      <c r="D1466" s="454">
        <f>SUM(D1465)</f>
        <v>17789.076869</v>
      </c>
    </row>
    <row r="1469" spans="1:7">
      <c r="B1469" s="1633" t="s">
        <v>896</v>
      </c>
      <c r="C1469" s="1633"/>
      <c r="D1469" s="1633"/>
    </row>
    <row r="1470" spans="1:7">
      <c r="A1470" s="480" t="s">
        <v>855</v>
      </c>
      <c r="B1470" s="479" t="s">
        <v>854</v>
      </c>
      <c r="C1470" s="480" t="s">
        <v>853</v>
      </c>
      <c r="D1470" s="513" t="s">
        <v>853</v>
      </c>
    </row>
    <row r="1471" spans="1:7">
      <c r="A1471" s="476"/>
      <c r="B1471" s="475"/>
      <c r="C1471" s="476" t="s">
        <v>852</v>
      </c>
      <c r="D1471" s="512" t="s">
        <v>851</v>
      </c>
    </row>
    <row r="1472" spans="1:7" ht="13.5" thickBot="1">
      <c r="A1472" s="465">
        <v>1</v>
      </c>
      <c r="B1472" s="511" t="s">
        <v>60</v>
      </c>
      <c r="C1472" s="519">
        <v>8462</v>
      </c>
      <c r="D1472" s="506">
        <v>9000</v>
      </c>
    </row>
    <row r="1473" spans="1:4" ht="13.5" thickBot="1">
      <c r="A1473" s="515"/>
      <c r="B1473" s="505" t="s">
        <v>6</v>
      </c>
      <c r="C1473" s="455">
        <f>SUM(C1472)</f>
        <v>8462</v>
      </c>
      <c r="D1473" s="454">
        <f>SUM(D1472)</f>
        <v>9000</v>
      </c>
    </row>
    <row r="1474" spans="1:4">
      <c r="A1474" s="501"/>
      <c r="B1474" s="501"/>
      <c r="C1474" s="500"/>
      <c r="D1474" s="500"/>
    </row>
    <row r="1475" spans="1:4">
      <c r="A1475" s="501"/>
      <c r="B1475" s="501"/>
      <c r="C1475" s="500"/>
      <c r="D1475" s="500"/>
    </row>
    <row r="1476" spans="1:4">
      <c r="A1476" s="501"/>
      <c r="B1476" s="501"/>
      <c r="C1476" s="500"/>
      <c r="D1476" s="500"/>
    </row>
    <row r="1477" spans="1:4">
      <c r="A1477" s="501"/>
      <c r="B1477" s="501"/>
      <c r="C1477" s="500"/>
      <c r="D1477" s="500"/>
    </row>
    <row r="1478" spans="1:4">
      <c r="A1478" s="501"/>
      <c r="B1478" s="501"/>
      <c r="C1478" s="500"/>
      <c r="D1478" s="500"/>
    </row>
    <row r="1479" spans="1:4">
      <c r="A1479" s="501"/>
      <c r="B1479" s="501"/>
      <c r="C1479" s="500"/>
      <c r="D1479" s="500"/>
    </row>
    <row r="1480" spans="1:4">
      <c r="B1480" s="1632" t="s">
        <v>857</v>
      </c>
      <c r="C1480" s="1632"/>
      <c r="D1480" s="1632"/>
    </row>
    <row r="1481" spans="1:4">
      <c r="B1481" s="1632" t="s">
        <v>895</v>
      </c>
      <c r="C1481" s="1632"/>
      <c r="D1481" s="1632"/>
    </row>
    <row r="1482" spans="1:4">
      <c r="B1482" s="518"/>
      <c r="C1482" s="518"/>
      <c r="D1482" s="518"/>
    </row>
    <row r="1483" spans="1:4">
      <c r="B1483" s="1633" t="s">
        <v>894</v>
      </c>
      <c r="C1483" s="1633"/>
      <c r="D1483" s="1633"/>
    </row>
    <row r="1484" spans="1:4">
      <c r="A1484" s="480" t="s">
        <v>855</v>
      </c>
      <c r="B1484" s="479" t="s">
        <v>854</v>
      </c>
      <c r="C1484" s="480" t="s">
        <v>853</v>
      </c>
      <c r="D1484" s="513" t="s">
        <v>853</v>
      </c>
    </row>
    <row r="1485" spans="1:4">
      <c r="A1485" s="476"/>
      <c r="B1485" s="475"/>
      <c r="C1485" s="476" t="s">
        <v>852</v>
      </c>
      <c r="D1485" s="512" t="s">
        <v>851</v>
      </c>
    </row>
    <row r="1486" spans="1:4" ht="13.5" thickBot="1">
      <c r="A1486" s="465">
        <v>1</v>
      </c>
      <c r="B1486" s="511" t="s">
        <v>893</v>
      </c>
      <c r="C1486" s="517">
        <v>5550.3469999999998</v>
      </c>
      <c r="D1486" s="516">
        <v>3841.4234080000001</v>
      </c>
    </row>
    <row r="1487" spans="1:4" ht="13.5" thickBot="1">
      <c r="A1487" s="515"/>
      <c r="B1487" s="505" t="s">
        <v>6</v>
      </c>
      <c r="C1487" s="514">
        <f>SUM(C1486)</f>
        <v>5550.3469999999998</v>
      </c>
      <c r="D1487" s="504">
        <f>SUM(D1486)</f>
        <v>3841.4234080000001</v>
      </c>
    </row>
    <row r="1490" spans="1:8">
      <c r="B1490" s="1633" t="s">
        <v>892</v>
      </c>
      <c r="C1490" s="1633"/>
      <c r="D1490" s="1633"/>
    </row>
    <row r="1491" spans="1:8">
      <c r="A1491" s="480" t="s">
        <v>855</v>
      </c>
      <c r="B1491" s="479" t="s">
        <v>854</v>
      </c>
      <c r="C1491" s="480" t="s">
        <v>853</v>
      </c>
      <c r="D1491" s="513" t="s">
        <v>853</v>
      </c>
    </row>
    <row r="1492" spans="1:8">
      <c r="A1492" s="476"/>
      <c r="B1492" s="475"/>
      <c r="C1492" s="476" t="s">
        <v>852</v>
      </c>
      <c r="D1492" s="512" t="s">
        <v>851</v>
      </c>
    </row>
    <row r="1493" spans="1:8" ht="15">
      <c r="A1493" s="465">
        <v>1</v>
      </c>
      <c r="B1493" s="511" t="s">
        <v>891</v>
      </c>
      <c r="C1493" s="510">
        <v>2039.4929999999999</v>
      </c>
      <c r="D1493" s="509">
        <v>845</v>
      </c>
      <c r="E1493" s="503"/>
      <c r="F1493" s="492"/>
      <c r="H1493" s="481"/>
    </row>
    <row r="1494" spans="1:8" ht="15">
      <c r="A1494" s="460"/>
      <c r="B1494" s="507" t="s">
        <v>890</v>
      </c>
      <c r="C1494" s="458"/>
      <c r="D1494" s="508"/>
      <c r="E1494" s="503"/>
    </row>
    <row r="1495" spans="1:8" ht="15">
      <c r="A1495" s="465">
        <v>2</v>
      </c>
      <c r="B1495" s="511" t="s">
        <v>889</v>
      </c>
      <c r="C1495" s="510">
        <v>250</v>
      </c>
      <c r="D1495" s="509">
        <v>550</v>
      </c>
      <c r="E1495" s="503"/>
    </row>
    <row r="1496" spans="1:8" ht="15">
      <c r="A1496" s="460"/>
      <c r="B1496" s="507" t="s">
        <v>888</v>
      </c>
      <c r="C1496" s="458"/>
      <c r="D1496" s="508"/>
      <c r="E1496" s="503"/>
    </row>
    <row r="1497" spans="1:8" ht="15">
      <c r="A1497" s="460">
        <v>3</v>
      </c>
      <c r="B1497" s="507" t="s">
        <v>887</v>
      </c>
      <c r="C1497" s="458">
        <v>200</v>
      </c>
      <c r="D1497" s="506">
        <v>1055</v>
      </c>
      <c r="E1497" s="503"/>
    </row>
    <row r="1498" spans="1:8" ht="15">
      <c r="A1498" s="460">
        <v>4</v>
      </c>
      <c r="B1498" s="507" t="s">
        <v>886</v>
      </c>
      <c r="C1498" s="458">
        <v>200</v>
      </c>
      <c r="D1498" s="506">
        <v>700</v>
      </c>
      <c r="E1498" s="503"/>
      <c r="G1498" s="481"/>
    </row>
    <row r="1499" spans="1:8" ht="15.75" thickBot="1">
      <c r="A1499" s="460">
        <v>5</v>
      </c>
      <c r="B1499" s="507" t="s">
        <v>885</v>
      </c>
      <c r="C1499" s="458">
        <v>368</v>
      </c>
      <c r="D1499" s="506">
        <v>350</v>
      </c>
      <c r="E1499" s="503"/>
      <c r="F1499" s="492"/>
    </row>
    <row r="1500" spans="1:8" ht="15.75" thickBot="1">
      <c r="A1500" s="457"/>
      <c r="B1500" s="505" t="s">
        <v>6</v>
      </c>
      <c r="C1500" s="455">
        <f>SUM(C1493:C1499)</f>
        <v>3057.4929999999999</v>
      </c>
      <c r="D1500" s="504">
        <f>SUM(D1493:D1499)</f>
        <v>3500</v>
      </c>
      <c r="E1500" s="503"/>
      <c r="G1500" s="482"/>
      <c r="H1500" s="481"/>
    </row>
    <row r="1501" spans="1:8" ht="15">
      <c r="A1501" s="502"/>
      <c r="B1501" s="501"/>
      <c r="C1501" s="500"/>
      <c r="D1501" s="499"/>
      <c r="E1501" s="503"/>
    </row>
    <row r="1502" spans="1:8">
      <c r="A1502" s="502"/>
      <c r="B1502" s="501"/>
      <c r="C1502" s="500"/>
      <c r="D1502" s="499"/>
      <c r="E1502" s="487"/>
      <c r="H1502" s="481"/>
    </row>
    <row r="1503" spans="1:8">
      <c r="A1503" s="502"/>
      <c r="B1503" s="501"/>
      <c r="C1503" s="500"/>
      <c r="D1503" s="499"/>
      <c r="E1503" s="481"/>
    </row>
    <row r="1504" spans="1:8">
      <c r="A1504" s="502"/>
      <c r="B1504" s="501"/>
      <c r="C1504" s="500"/>
      <c r="D1504" s="499"/>
    </row>
    <row r="1505" spans="1:4">
      <c r="A1505" s="502"/>
      <c r="B1505" s="501"/>
      <c r="C1505" s="500"/>
      <c r="D1505" s="499"/>
    </row>
    <row r="1506" spans="1:4">
      <c r="A1506" s="502"/>
      <c r="B1506" s="501"/>
      <c r="C1506" s="500"/>
      <c r="D1506" s="499"/>
    </row>
    <row r="1507" spans="1:4">
      <c r="A1507" s="502"/>
      <c r="B1507" s="501"/>
      <c r="C1507" s="500"/>
      <c r="D1507" s="499"/>
    </row>
    <row r="1508" spans="1:4">
      <c r="A1508" s="502"/>
      <c r="B1508" s="501"/>
      <c r="C1508" s="500"/>
      <c r="D1508" s="499"/>
    </row>
    <row r="1509" spans="1:4">
      <c r="A1509" s="502"/>
      <c r="B1509" s="501"/>
      <c r="C1509" s="500"/>
      <c r="D1509" s="499"/>
    </row>
    <row r="1510" spans="1:4">
      <c r="A1510" s="502"/>
      <c r="B1510" s="501"/>
      <c r="C1510" s="500"/>
      <c r="D1510" s="499"/>
    </row>
    <row r="1511" spans="1:4">
      <c r="A1511" s="502"/>
      <c r="B1511" s="501"/>
      <c r="C1511" s="500"/>
      <c r="D1511" s="499"/>
    </row>
    <row r="1512" spans="1:4">
      <c r="A1512" s="502"/>
      <c r="B1512" s="501"/>
      <c r="C1512" s="500"/>
      <c r="D1512" s="499"/>
    </row>
    <row r="1513" spans="1:4">
      <c r="A1513" s="502"/>
      <c r="B1513" s="501"/>
      <c r="C1513" s="500"/>
      <c r="D1513" s="499"/>
    </row>
    <row r="1514" spans="1:4">
      <c r="A1514" s="502"/>
      <c r="B1514" s="501"/>
      <c r="C1514" s="500"/>
      <c r="D1514" s="499"/>
    </row>
    <row r="1515" spans="1:4">
      <c r="A1515" s="502"/>
      <c r="B1515" s="501"/>
      <c r="C1515" s="500"/>
      <c r="D1515" s="499"/>
    </row>
    <row r="1516" spans="1:4">
      <c r="A1516" s="502"/>
      <c r="B1516" s="501"/>
      <c r="C1516" s="500"/>
      <c r="D1516" s="499"/>
    </row>
    <row r="1517" spans="1:4">
      <c r="A1517" s="502"/>
      <c r="B1517" s="501"/>
      <c r="C1517" s="500"/>
      <c r="D1517" s="499"/>
    </row>
    <row r="1518" spans="1:4">
      <c r="B1518" s="1632" t="s">
        <v>857</v>
      </c>
      <c r="C1518" s="1632"/>
      <c r="D1518" s="1632"/>
    </row>
    <row r="1519" spans="1:4">
      <c r="B1519" s="1632" t="s">
        <v>884</v>
      </c>
      <c r="C1519" s="1632"/>
      <c r="D1519" s="1632"/>
    </row>
    <row r="1520" spans="1:4">
      <c r="B1520" s="1634" t="s">
        <v>883</v>
      </c>
      <c r="C1520" s="1634"/>
      <c r="D1520" s="1635"/>
    </row>
    <row r="1521" spans="1:7">
      <c r="A1521" s="480" t="s">
        <v>855</v>
      </c>
      <c r="B1521" s="479" t="s">
        <v>854</v>
      </c>
      <c r="C1521" s="478" t="s">
        <v>853</v>
      </c>
      <c r="D1521" s="477" t="s">
        <v>853</v>
      </c>
    </row>
    <row r="1522" spans="1:7">
      <c r="A1522" s="476"/>
      <c r="B1522" s="475"/>
      <c r="C1522" s="474" t="s">
        <v>852</v>
      </c>
      <c r="D1522" s="473" t="s">
        <v>851</v>
      </c>
    </row>
    <row r="1523" spans="1:7">
      <c r="A1523" s="466">
        <v>1</v>
      </c>
      <c r="B1523" s="465" t="s">
        <v>882</v>
      </c>
      <c r="C1523" s="495">
        <v>200</v>
      </c>
      <c r="D1523" s="495">
        <v>70</v>
      </c>
    </row>
    <row r="1524" spans="1:7">
      <c r="A1524" s="471"/>
      <c r="B1524" s="470" t="s">
        <v>881</v>
      </c>
      <c r="C1524" s="494"/>
      <c r="D1524" s="494"/>
    </row>
    <row r="1525" spans="1:7">
      <c r="A1525" s="471"/>
      <c r="B1525" s="470" t="s">
        <v>880</v>
      </c>
      <c r="C1525" s="494"/>
      <c r="D1525" s="494"/>
    </row>
    <row r="1526" spans="1:7">
      <c r="A1526" s="471"/>
      <c r="B1526" s="470" t="s">
        <v>879</v>
      </c>
      <c r="C1526" s="494"/>
      <c r="D1526" s="494"/>
    </row>
    <row r="1527" spans="1:7">
      <c r="A1527" s="471"/>
      <c r="B1527" s="470" t="s">
        <v>878</v>
      </c>
      <c r="C1527" s="494"/>
      <c r="D1527" s="494"/>
    </row>
    <row r="1528" spans="1:7">
      <c r="A1528" s="471"/>
      <c r="B1528" s="470" t="s">
        <v>877</v>
      </c>
      <c r="C1528" s="494"/>
      <c r="D1528" s="494"/>
    </row>
    <row r="1529" spans="1:7">
      <c r="A1529" s="498">
        <v>2</v>
      </c>
      <c r="B1529" s="486" t="s">
        <v>876</v>
      </c>
      <c r="C1529" s="488">
        <v>556.18999999999994</v>
      </c>
      <c r="D1529" s="488">
        <v>400</v>
      </c>
      <c r="G1529" s="481"/>
    </row>
    <row r="1530" spans="1:7">
      <c r="A1530" s="466">
        <v>3</v>
      </c>
      <c r="B1530" s="465" t="s">
        <v>875</v>
      </c>
      <c r="C1530" s="495"/>
      <c r="D1530" s="495">
        <f>SUM('[1]Cap Exp Detail'!G4406)</f>
        <v>30</v>
      </c>
    </row>
    <row r="1531" spans="1:7">
      <c r="A1531" s="461"/>
      <c r="B1531" s="460" t="s">
        <v>874</v>
      </c>
      <c r="C1531" s="489"/>
      <c r="D1531" s="489"/>
    </row>
    <row r="1532" spans="1:7">
      <c r="A1532" s="498">
        <v>4</v>
      </c>
      <c r="B1532" s="486" t="s">
        <v>873</v>
      </c>
      <c r="C1532" s="488">
        <v>830</v>
      </c>
      <c r="D1532" s="488">
        <f>SUM('[1]MDAs Cap Sum'!D1686)</f>
        <v>582</v>
      </c>
      <c r="G1532" s="487"/>
    </row>
    <row r="1533" spans="1:7">
      <c r="A1533" s="466">
        <v>5</v>
      </c>
      <c r="B1533" s="465" t="s">
        <v>872</v>
      </c>
      <c r="C1533" s="495">
        <v>2.6</v>
      </c>
      <c r="D1533" s="495">
        <v>5</v>
      </c>
      <c r="G1533" s="482"/>
    </row>
    <row r="1534" spans="1:7">
      <c r="A1534" s="461"/>
      <c r="B1534" s="460" t="s">
        <v>871</v>
      </c>
      <c r="C1534" s="494"/>
      <c r="D1534" s="494"/>
    </row>
    <row r="1535" spans="1:7">
      <c r="A1535" s="498">
        <v>6</v>
      </c>
      <c r="B1535" s="486" t="s">
        <v>870</v>
      </c>
      <c r="C1535" s="497">
        <v>103.39100000000001</v>
      </c>
      <c r="D1535" s="497">
        <f>SUM('[1]Cap Exp Detail'!G2341)</f>
        <v>103.391277</v>
      </c>
    </row>
    <row r="1536" spans="1:7">
      <c r="A1536" s="471">
        <v>7</v>
      </c>
      <c r="B1536" s="470" t="s">
        <v>869</v>
      </c>
      <c r="C1536" s="496">
        <v>46</v>
      </c>
      <c r="D1536" s="496"/>
    </row>
    <row r="1537" spans="1:8">
      <c r="A1537" s="461"/>
      <c r="B1537" s="460" t="s">
        <v>868</v>
      </c>
      <c r="C1537" s="489"/>
      <c r="D1537" s="489"/>
    </row>
    <row r="1538" spans="1:8">
      <c r="A1538" s="466">
        <v>8</v>
      </c>
      <c r="B1538" s="465" t="s">
        <v>867</v>
      </c>
      <c r="C1538" s="495">
        <v>370.8</v>
      </c>
      <c r="D1538" s="495"/>
      <c r="G1538" s="481"/>
      <c r="H1538" s="492"/>
    </row>
    <row r="1539" spans="1:8">
      <c r="A1539" s="465">
        <v>9</v>
      </c>
      <c r="B1539" s="465" t="s">
        <v>866</v>
      </c>
      <c r="C1539" s="495"/>
      <c r="D1539" s="495"/>
      <c r="G1539" s="487"/>
    </row>
    <row r="1540" spans="1:8">
      <c r="A1540" s="470"/>
      <c r="B1540" s="470" t="s">
        <v>865</v>
      </c>
      <c r="C1540" s="494"/>
      <c r="D1540" s="494"/>
      <c r="G1540" s="492"/>
    </row>
    <row r="1541" spans="1:8">
      <c r="A1541" s="470"/>
      <c r="B1541" s="470" t="s">
        <v>864</v>
      </c>
      <c r="C1541" s="494">
        <v>1219.96</v>
      </c>
      <c r="D1541" s="493">
        <v>870.47472300000027</v>
      </c>
    </row>
    <row r="1542" spans="1:8">
      <c r="A1542" s="470"/>
      <c r="B1542" s="470" t="s">
        <v>863</v>
      </c>
      <c r="C1542" s="491"/>
      <c r="D1542" s="491"/>
      <c r="G1542" s="492"/>
    </row>
    <row r="1543" spans="1:8">
      <c r="A1543" s="470"/>
      <c r="B1543" s="470" t="s">
        <v>862</v>
      </c>
      <c r="C1543" s="491"/>
      <c r="D1543" s="491"/>
    </row>
    <row r="1544" spans="1:8">
      <c r="A1544" s="460"/>
      <c r="B1544" s="460" t="s">
        <v>861</v>
      </c>
      <c r="C1544" s="490"/>
      <c r="D1544" s="490"/>
    </row>
    <row r="1545" spans="1:8">
      <c r="A1545" s="460">
        <v>10</v>
      </c>
      <c r="B1545" s="460" t="s">
        <v>860</v>
      </c>
      <c r="C1545" s="489">
        <v>250</v>
      </c>
      <c r="D1545" s="489">
        <v>100</v>
      </c>
    </row>
    <row r="1546" spans="1:8">
      <c r="A1546" s="486">
        <v>11</v>
      </c>
      <c r="B1546" s="486" t="s">
        <v>859</v>
      </c>
      <c r="C1546" s="488">
        <v>479.06900000000002</v>
      </c>
      <c r="D1546" s="488">
        <v>100</v>
      </c>
      <c r="F1546" s="487"/>
    </row>
    <row r="1547" spans="1:8" ht="13.5" thickBot="1">
      <c r="A1547" s="486">
        <v>12</v>
      </c>
      <c r="B1547" s="470" t="s">
        <v>858</v>
      </c>
      <c r="C1547" s="485">
        <v>191.25</v>
      </c>
      <c r="D1547" s="485"/>
    </row>
    <row r="1548" spans="1:8" ht="13.5" thickBot="1">
      <c r="A1548" s="457"/>
      <c r="B1548" s="456" t="s">
        <v>6</v>
      </c>
      <c r="C1548" s="484">
        <f>SUM(C1523:C1547)</f>
        <v>4249.26</v>
      </c>
      <c r="D1548" s="483">
        <f>SUM(D1523:D1547)</f>
        <v>2260.866</v>
      </c>
      <c r="G1548" s="482"/>
    </row>
    <row r="1549" spans="1:8">
      <c r="G1549" s="481"/>
    </row>
    <row r="1558" spans="1:7">
      <c r="B1558" s="1632" t="s">
        <v>857</v>
      </c>
      <c r="C1558" s="1632"/>
      <c r="D1558" s="1632"/>
    </row>
    <row r="1559" spans="1:7">
      <c r="B1559" s="1632" t="s">
        <v>856</v>
      </c>
      <c r="C1559" s="1632"/>
      <c r="D1559" s="1632"/>
    </row>
    <row r="1560" spans="1:7">
      <c r="B1560" s="1634" t="s">
        <v>405</v>
      </c>
      <c r="C1560" s="1634"/>
      <c r="D1560" s="1635"/>
    </row>
    <row r="1561" spans="1:7">
      <c r="A1561" s="480" t="s">
        <v>855</v>
      </c>
      <c r="B1561" s="479" t="s">
        <v>854</v>
      </c>
      <c r="C1561" s="478" t="s">
        <v>853</v>
      </c>
      <c r="D1561" s="477" t="s">
        <v>853</v>
      </c>
    </row>
    <row r="1562" spans="1:7">
      <c r="A1562" s="476"/>
      <c r="B1562" s="475"/>
      <c r="C1562" s="474" t="s">
        <v>852</v>
      </c>
      <c r="D1562" s="473" t="s">
        <v>851</v>
      </c>
    </row>
    <row r="1563" spans="1:7">
      <c r="A1563" s="466">
        <v>1</v>
      </c>
      <c r="B1563" s="465" t="s">
        <v>850</v>
      </c>
      <c r="C1563" s="464">
        <v>1040</v>
      </c>
      <c r="D1563" s="472">
        <v>500</v>
      </c>
      <c r="G1563" s="467"/>
    </row>
    <row r="1564" spans="1:7">
      <c r="A1564" s="471"/>
      <c r="B1564" s="470" t="s">
        <v>849</v>
      </c>
      <c r="C1564" s="469"/>
      <c r="D1564" s="468"/>
      <c r="G1564" s="467"/>
    </row>
    <row r="1565" spans="1:7">
      <c r="A1565" s="466">
        <v>2</v>
      </c>
      <c r="B1565" s="465" t="s">
        <v>848</v>
      </c>
      <c r="C1565" s="464">
        <v>700.63977599999998</v>
      </c>
      <c r="D1565" s="463">
        <v>327.67200000000003</v>
      </c>
      <c r="G1565" s="462"/>
    </row>
    <row r="1566" spans="1:7" ht="13.5" thickBot="1">
      <c r="A1566" s="461"/>
      <c r="B1566" s="460" t="s">
        <v>847</v>
      </c>
      <c r="C1566" s="459"/>
      <c r="D1566" s="458"/>
    </row>
    <row r="1567" spans="1:7" ht="13.5" thickBot="1">
      <c r="A1567" s="457"/>
      <c r="B1567" s="456" t="s">
        <v>6</v>
      </c>
      <c r="C1567" s="455">
        <f>SUM(C1563:C1566)</f>
        <v>1740.639776</v>
      </c>
      <c r="D1567" s="454">
        <f>SUM(D1563:D1566)</f>
        <v>827.67200000000003</v>
      </c>
    </row>
  </sheetData>
  <mergeCells count="15">
    <mergeCell ref="B1558:D1558"/>
    <mergeCell ref="B1559:D1559"/>
    <mergeCell ref="B1560:D1560"/>
    <mergeCell ref="B1481:D1481"/>
    <mergeCell ref="B1483:D1483"/>
    <mergeCell ref="B1490:D1490"/>
    <mergeCell ref="B1518:D1518"/>
    <mergeCell ref="B1519:D1519"/>
    <mergeCell ref="B1520:D1520"/>
    <mergeCell ref="B1480:D1480"/>
    <mergeCell ref="B1441:D1441"/>
    <mergeCell ref="B1442:D1442"/>
    <mergeCell ref="B1455:D1455"/>
    <mergeCell ref="B1462:D1462"/>
    <mergeCell ref="B1469:D1469"/>
  </mergeCells>
  <pageMargins left="0.70866141732283472" right="0.70866141732283472" top="0.74803149606299213" bottom="0.74803149606299213" header="0.31496062992125984" footer="0.31496062992125984"/>
  <pageSetup orientation="landscape" r:id="rId1"/>
  <headerFooter>
    <oddHeader>&amp;RENUGU STATE BUDGET 2013</oddHeader>
    <oddFooter>Page &amp;P</oddFooter>
  </headerFooter>
  <drawing r:id="rId2"/>
</worksheet>
</file>

<file path=xl/worksheets/sheet9.xml><?xml version="1.0" encoding="utf-8"?>
<worksheet xmlns="http://schemas.openxmlformats.org/spreadsheetml/2006/main" xmlns:r="http://schemas.openxmlformats.org/officeDocument/2006/relationships">
  <dimension ref="A1361:M1382"/>
  <sheetViews>
    <sheetView topLeftCell="A1358" workbookViewId="0">
      <selection activeCell="H1383" sqref="H1383"/>
    </sheetView>
  </sheetViews>
  <sheetFormatPr defaultRowHeight="15"/>
  <cols>
    <col min="1" max="1" width="4.140625" style="1552" bestFit="1" customWidth="1"/>
    <col min="2" max="2" width="27.7109375" style="1552" customWidth="1"/>
    <col min="3" max="3" width="24.7109375" style="1552" customWidth="1"/>
    <col min="4" max="4" width="20" style="1552" customWidth="1"/>
    <col min="5" max="5" width="22" style="1552" bestFit="1" customWidth="1"/>
    <col min="6" max="7" width="9.140625" style="1552"/>
    <col min="8" max="8" width="18" style="1552" bestFit="1" customWidth="1"/>
    <col min="9" max="9" width="10.140625" style="1552" bestFit="1" customWidth="1"/>
    <col min="10" max="10" width="16.42578125" style="1552" bestFit="1" customWidth="1"/>
    <col min="11" max="16384" width="9.140625" style="1552"/>
  </cols>
  <sheetData>
    <row r="1361" spans="1:13" s="528" customFormat="1">
      <c r="A1361" s="1636" t="s">
        <v>907</v>
      </c>
      <c r="B1361" s="1636"/>
      <c r="C1361" s="1636"/>
      <c r="D1361" s="1636"/>
      <c r="E1361" s="1636"/>
      <c r="F1361" s="1636"/>
      <c r="G1361" s="1551"/>
      <c r="H1361" s="1551"/>
      <c r="I1361" s="1551"/>
      <c r="J1361" s="1551"/>
      <c r="K1361" s="1551"/>
      <c r="L1361" s="1551"/>
      <c r="M1361" s="1552"/>
    </row>
    <row r="1362" spans="1:13" s="528" customFormat="1">
      <c r="A1362" s="1637" t="s">
        <v>908</v>
      </c>
      <c r="B1362" s="1637"/>
      <c r="C1362" s="1637"/>
      <c r="D1362" s="1637"/>
      <c r="E1362" s="1637"/>
      <c r="F1362" s="1637"/>
      <c r="G1362" s="1553"/>
      <c r="H1362" s="1553"/>
      <c r="I1362" s="1553"/>
      <c r="J1362" s="1553"/>
      <c r="K1362" s="1553"/>
      <c r="L1362" s="1553"/>
      <c r="M1362" s="1552"/>
    </row>
    <row r="1363" spans="1:13">
      <c r="A1363" s="1638" t="s">
        <v>4967</v>
      </c>
      <c r="B1363" s="1638"/>
      <c r="C1363" s="1638"/>
      <c r="D1363" s="1638"/>
      <c r="E1363" s="1638"/>
      <c r="F1363" s="1638"/>
    </row>
    <row r="1364" spans="1:13" ht="21.75" customHeight="1">
      <c r="A1364" s="1554" t="s">
        <v>910</v>
      </c>
      <c r="B1364" s="1554" t="s">
        <v>911</v>
      </c>
      <c r="C1364" s="1555" t="s">
        <v>920</v>
      </c>
      <c r="D1364" s="1555" t="s">
        <v>921</v>
      </c>
      <c r="E1364" s="1556" t="s">
        <v>4968</v>
      </c>
      <c r="F1364" s="1557" t="s">
        <v>1</v>
      </c>
    </row>
    <row r="1365" spans="1:13" ht="24" customHeight="1">
      <c r="A1365" s="1558">
        <v>1</v>
      </c>
      <c r="B1365" s="1554" t="s">
        <v>906</v>
      </c>
      <c r="C1365" s="1559">
        <f>SUM('[1]MDAs Rec Sum'!K1407:K1421,'[1]MDAs Rec Sum'!K1438:K1441,'[1]MDAs Rec Sum'!K1467:K1468,'[1]MDAs Rec Sum'!K1490:K1492,'[1]MDAs Rec Sum'!K1494:K1495,'[1]MDAs Rec Sum'!K1500,'[1]MDAs Rec Sum'!K1524:K1525)</f>
        <v>3624313480</v>
      </c>
      <c r="D1365" s="1560">
        <f>SUM('[1]Cap Sector Sum'!E1093)*1000000</f>
        <v>21197611277</v>
      </c>
      <c r="E1365" s="1561">
        <f>SUM(C1365:D1365)</f>
        <v>24821924757</v>
      </c>
      <c r="F1365" s="1562">
        <f>SUM(E1365/E1369)*100</f>
        <v>29.629909979817732</v>
      </c>
      <c r="H1365" s="1563"/>
      <c r="I1365" s="1564"/>
    </row>
    <row r="1366" spans="1:13" ht="24.75" customHeight="1">
      <c r="A1366" s="1558">
        <v>2</v>
      </c>
      <c r="B1366" s="1554" t="s">
        <v>915</v>
      </c>
      <c r="C1366" s="1559">
        <f>SUM('[1]MDAs Rec Sum'!K1384,'[1]MDAs Rec Sum'!K1387,'[1]MDAs Rec Sum'!K1423:K1436,'[1]MDAs Rec Sum'!K1443:K1451,'[1]MDAs Rec Sum'!K1473:K1484,'[1]MDAs Rec Sum'!K1505:K1507,)</f>
        <v>19156913322</v>
      </c>
      <c r="D1366" s="1560">
        <f>SUM('[1]Cap Sector Sum'!E1094)*1000000</f>
        <v>10312194000.000002</v>
      </c>
      <c r="E1366" s="1561">
        <f>SUM(C1366:D1366)</f>
        <v>29469107322</v>
      </c>
      <c r="F1366" s="1562">
        <f>SUM(E1366/E1369)*100</f>
        <v>35.177247763198011</v>
      </c>
      <c r="H1366" s="1563"/>
      <c r="I1366" s="1564"/>
    </row>
    <row r="1367" spans="1:13" ht="21.75" customHeight="1">
      <c r="A1367" s="1558">
        <v>3</v>
      </c>
      <c r="B1367" s="1554" t="s">
        <v>4969</v>
      </c>
      <c r="C1367" s="1565">
        <f>SUM('[1]MDAs Rec Sum'!K1458,'[1]MDAs Rec Sum'!K1461:K1464,'[1]MDAs Rec Sum'!K1470:K1471,'[1]MDAs Rec Sum'!K1486:K1488,'[1]MDAs Rec Sum'!K1497,'[1]MDAs Rec Sum'!K1498,'[1]MDAs Rec Sum'!K1499,'[1]MDAs Rec Sum'!K1501:K1502,'[1]MDAs Rec Sum'!K1509:K1510,'[1]MDAs Rec Sum'!K1527)</f>
        <v>1563655154</v>
      </c>
      <c r="D1367" s="1560">
        <f>SUM('[1]Cap Sector Sum'!E1095)*1000000</f>
        <v>3543000000</v>
      </c>
      <c r="E1367" s="1561">
        <f>SUM(C1367:D1367)</f>
        <v>5106655154</v>
      </c>
      <c r="F1367" s="1562">
        <f>SUM(E1367/E1369)*100</f>
        <v>6.0958098129888816</v>
      </c>
      <c r="H1367" s="1563"/>
      <c r="I1367" s="1564"/>
    </row>
    <row r="1368" spans="1:13" ht="24.75" customHeight="1">
      <c r="A1368" s="1558">
        <v>4</v>
      </c>
      <c r="B1368" s="1554" t="s">
        <v>917</v>
      </c>
      <c r="C1368" s="1565">
        <f>SUM('[1]MDAs Rec Sum'!K1378:K1383,'[1]MDAs Rec Sum'!K1385:K1386,'[1]MDAs Rec Sum'!K1388,'[1]MDAs Rec Sum'!K1390:K1405,'[1]MDAs Rec Sum'!K1453:K1456,'[1]MDAs Rec Sum'!K1459,'[1]MDAs Rec Sum'!K1466,'[1]MDAs Rec Sum'!K1504,'[1]MDAs Rec Sum'!K1512:K1514,'[1]MDAs Rec Sum'!K1516:K1522,'[1]MDAs Rec Sum'!K1528)</f>
        <v>21589283175</v>
      </c>
      <c r="D1368" s="1560">
        <f>SUM('[1]Cap Sector Sum'!E1096)*1000000</f>
        <v>2786232999.9999995</v>
      </c>
      <c r="E1368" s="1561">
        <f>SUM(C1368:D1368)</f>
        <v>24375516175</v>
      </c>
      <c r="F1368" s="1562">
        <f>SUM(E1368/E1369)*100</f>
        <v>29.097032443995374</v>
      </c>
      <c r="H1368" s="1563"/>
      <c r="I1368" s="1564"/>
    </row>
    <row r="1369" spans="1:13" ht="27.75" customHeight="1">
      <c r="A1369" s="1558"/>
      <c r="B1369" s="1554" t="s">
        <v>6</v>
      </c>
      <c r="C1369" s="1566">
        <f>SUM(C1365:C1368)</f>
        <v>45934165131</v>
      </c>
      <c r="D1369" s="1567">
        <f>SUM(D1365:D1368)</f>
        <v>37839038277</v>
      </c>
      <c r="E1369" s="1561">
        <f>SUM(E1365:E1368)</f>
        <v>83773203408</v>
      </c>
      <c r="F1369" s="1562">
        <f>SUM(F1365:F1368)</f>
        <v>100</v>
      </c>
      <c r="H1369" s="1568"/>
      <c r="I1369" s="1569"/>
      <c r="J1369" s="1569"/>
    </row>
    <row r="1372" spans="1:13">
      <c r="E1372" s="1563"/>
    </row>
    <row r="1373" spans="1:13">
      <c r="E1373" s="1563"/>
    </row>
    <row r="1374" spans="1:13">
      <c r="E1374" s="1563"/>
    </row>
    <row r="1375" spans="1:13">
      <c r="E1375" s="1563"/>
    </row>
    <row r="1376" spans="1:13">
      <c r="E1376" s="1563"/>
    </row>
    <row r="1377" spans="5:5">
      <c r="E1377" s="1563"/>
    </row>
    <row r="1378" spans="5:5">
      <c r="E1378" s="1568"/>
    </row>
    <row r="1380" spans="5:5">
      <c r="E1380" s="1570"/>
    </row>
    <row r="1382" spans="5:5">
      <c r="E1382" s="1571"/>
    </row>
  </sheetData>
  <mergeCells count="3">
    <mergeCell ref="A1361:F1361"/>
    <mergeCell ref="A1362:F1362"/>
    <mergeCell ref="A1363:F1363"/>
  </mergeCells>
  <pageMargins left="0.70866141732283472" right="0.70866141732283472" top="0.74803149606299213" bottom="0.74803149606299213" header="0.31496062992125984" footer="0.31496062992125984"/>
  <pageSetup orientation="landscape" r:id="rId1"/>
  <headerFooter>
    <oddHeader>&amp;RENUGU STATE BUDGET 2013</oddHead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BUDGET SIZE-SUMMARY</vt:lpstr>
      <vt:lpstr>RESOURCE ENVELOPE</vt:lpstr>
      <vt:lpstr>REVENUE SUMMARY</vt:lpstr>
      <vt:lpstr>REVENUE BREAKDOWN</vt:lpstr>
      <vt:lpstr>Retained Rev</vt:lpstr>
      <vt:lpstr>RECURRENT EXP</vt:lpstr>
      <vt:lpstr>CRFC</vt:lpstr>
      <vt:lpstr>Cap Reciepts main</vt:lpstr>
      <vt:lpstr>Main Sector Sum</vt:lpstr>
      <vt:lpstr>Cap Sector Sum</vt:lpstr>
      <vt:lpstr>Thematic Sum</vt:lpstr>
      <vt:lpstr>Cap Thematic Sum</vt:lpstr>
      <vt:lpstr>MDAs Cap Sum</vt:lpstr>
      <vt:lpstr>Cap Exp Detail</vt:lpstr>
      <vt:lpstr>Sheet1</vt:lpstr>
      <vt:lpstr>Sheet2</vt:lpstr>
      <vt:lpstr>Sheet3</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Amaka</dc:creator>
  <cp:lastModifiedBy>Amaka</cp:lastModifiedBy>
  <cp:lastPrinted>2013-04-11T19:46:24Z</cp:lastPrinted>
  <dcterms:created xsi:type="dcterms:W3CDTF">2012-09-11T06:29:23Z</dcterms:created>
  <dcterms:modified xsi:type="dcterms:W3CDTF">2013-04-11T20:03:43Z</dcterms:modified>
</cp:coreProperties>
</file>